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T:\Campaigns\2. Transport Planning &amp; Infrastructure\2.2 Infrastructure features\2.28 Maintenance, Street Works, Rd Defects etc\2.281 Potholes, defects\Fill That Hole\"/>
    </mc:Choice>
  </mc:AlternateContent>
  <bookViews>
    <workbookView xWindow="0" yWindow="0" windowWidth="28830" windowHeight="12420"/>
  </bookViews>
  <sheets>
    <sheet name="Sheet1" sheetId="1" r:id="rId1"/>
    <sheet name="Sheet2"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3" i="1" l="1"/>
  <c r="AA125"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70" i="1"/>
  <c r="AA71" i="1"/>
  <c r="AA72" i="1"/>
  <c r="AA73" i="1"/>
  <c r="AA74" i="1"/>
  <c r="AA75" i="1"/>
  <c r="AA76" i="1"/>
  <c r="AA77" i="1"/>
  <c r="AA79" i="1"/>
  <c r="AA80" i="1"/>
  <c r="AA81" i="1"/>
  <c r="AA82" i="1"/>
  <c r="AA84" i="1"/>
  <c r="AA85" i="1"/>
  <c r="AA86" i="1"/>
  <c r="AA87" i="1"/>
  <c r="AA88" i="1"/>
  <c r="AA89" i="1"/>
  <c r="AA90" i="1"/>
  <c r="AA91" i="1"/>
  <c r="AA92" i="1"/>
  <c r="AA93" i="1"/>
  <c r="AA94" i="1"/>
  <c r="AA95" i="1"/>
  <c r="AA96" i="1"/>
  <c r="AA97" i="1"/>
  <c r="AA98" i="1"/>
  <c r="AA99" i="1"/>
  <c r="AA100" i="1"/>
  <c r="AA101" i="1"/>
  <c r="AA102" i="1"/>
  <c r="AA104" i="1"/>
  <c r="AA105" i="1"/>
  <c r="AA106" i="1"/>
  <c r="AA107" i="1"/>
  <c r="AA108" i="1"/>
  <c r="AA109" i="1"/>
  <c r="AA110" i="1"/>
  <c r="AA111" i="1"/>
  <c r="AA114" i="1"/>
  <c r="AA115" i="1"/>
  <c r="AA116" i="1"/>
  <c r="AA117" i="1"/>
  <c r="AA119" i="1"/>
  <c r="AA120" i="1"/>
  <c r="AA121" i="1"/>
  <c r="AA123" i="1"/>
  <c r="AA124" i="1"/>
  <c r="AA126" i="1"/>
  <c r="AA127" i="1"/>
  <c r="AA128" i="1"/>
  <c r="AA129" i="1"/>
  <c r="AA130" i="1"/>
  <c r="AA131" i="1"/>
  <c r="AA132" i="1"/>
  <c r="AB132" i="1" s="1"/>
  <c r="AA133" i="1"/>
  <c r="AA134" i="1"/>
  <c r="AA135" i="1"/>
  <c r="AA136" i="1"/>
  <c r="AB136" i="1" s="1"/>
  <c r="AA137" i="1"/>
  <c r="AA138" i="1"/>
  <c r="AA139" i="1"/>
  <c r="AA140" i="1"/>
  <c r="AB140" i="1" s="1"/>
  <c r="AA141" i="1"/>
  <c r="AA142" i="1"/>
  <c r="AA143" i="1"/>
  <c r="AA144" i="1"/>
  <c r="AB144" i="1" s="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3" i="1"/>
  <c r="AA174" i="1"/>
  <c r="AA175" i="1"/>
  <c r="AA176" i="1"/>
  <c r="AA177" i="1"/>
  <c r="AA178" i="1"/>
  <c r="AA179" i="1"/>
  <c r="AA180" i="1"/>
  <c r="AA181" i="1"/>
  <c r="AA183" i="1"/>
  <c r="AA185" i="1"/>
  <c r="AA186" i="1"/>
  <c r="AA187" i="1"/>
  <c r="AA188"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B48" i="1"/>
  <c r="AB128" i="1"/>
  <c r="AB195" i="1"/>
  <c r="B237" i="1"/>
  <c r="U83" i="1"/>
  <c r="AB83" i="1" s="1"/>
  <c r="O83" i="1"/>
  <c r="AI83" i="1" s="1"/>
  <c r="H83" i="1"/>
  <c r="B221"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3" i="1"/>
  <c r="N44" i="1"/>
  <c r="N45" i="1"/>
  <c r="N46" i="1"/>
  <c r="N47" i="1"/>
  <c r="N48" i="1"/>
  <c r="N49" i="1"/>
  <c r="N50" i="1"/>
  <c r="N51" i="1"/>
  <c r="N52" i="1"/>
  <c r="N53" i="1"/>
  <c r="N54" i="1"/>
  <c r="N55" i="1"/>
  <c r="N56" i="1"/>
  <c r="N57" i="1"/>
  <c r="N58" i="1"/>
  <c r="N59" i="1"/>
  <c r="N60" i="1"/>
  <c r="N61" i="1"/>
  <c r="N62" i="1"/>
  <c r="N63" i="1"/>
  <c r="N64" i="1"/>
  <c r="N65" i="1"/>
  <c r="N66" i="1"/>
  <c r="N67" i="1"/>
  <c r="N68" i="1"/>
  <c r="N70" i="1"/>
  <c r="N71" i="1"/>
  <c r="N72" i="1"/>
  <c r="N73" i="1"/>
  <c r="N74" i="1"/>
  <c r="N75" i="1"/>
  <c r="N76" i="1"/>
  <c r="N79" i="1"/>
  <c r="N80" i="1"/>
  <c r="N81" i="1"/>
  <c r="N82"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4" i="1"/>
  <c r="N115" i="1"/>
  <c r="N116" i="1"/>
  <c r="N117" i="1"/>
  <c r="N118" i="1"/>
  <c r="N119" i="1"/>
  <c r="N120" i="1"/>
  <c r="N121"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3" i="1"/>
  <c r="N185" i="1"/>
  <c r="N186" i="1"/>
  <c r="N187" i="1"/>
  <c r="N188"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H90" i="1"/>
  <c r="B220" i="1"/>
  <c r="Q216" i="1"/>
  <c r="S216" i="1"/>
  <c r="B228" i="1" a="1"/>
  <c r="AH90" i="1"/>
  <c r="U90" i="1"/>
  <c r="AB90" i="1" s="1"/>
  <c r="AG216" i="1"/>
  <c r="AF216" i="1"/>
  <c r="AE216" i="1"/>
  <c r="AD216" i="1"/>
  <c r="AC216" i="1"/>
  <c r="Z216" i="1"/>
  <c r="Y216" i="1"/>
  <c r="X216" i="1"/>
  <c r="W216" i="1"/>
  <c r="V216" i="1"/>
  <c r="T216" i="1"/>
  <c r="R216" i="1"/>
  <c r="P216" i="1"/>
  <c r="M216" i="1"/>
  <c r="L216" i="1"/>
  <c r="K216" i="1"/>
  <c r="J216" i="1"/>
  <c r="I216" i="1"/>
  <c r="G216" i="1"/>
  <c r="F216" i="1"/>
  <c r="E216" i="1"/>
  <c r="D216" i="1"/>
  <c r="C216" i="1"/>
  <c r="AH215" i="1"/>
  <c r="U215" i="1"/>
  <c r="AB215" i="1" s="1"/>
  <c r="H215" i="1"/>
  <c r="AH214" i="1"/>
  <c r="U214" i="1"/>
  <c r="H214" i="1"/>
  <c r="AH213" i="1"/>
  <c r="U213" i="1"/>
  <c r="H213" i="1"/>
  <c r="AH212" i="1"/>
  <c r="U212" i="1"/>
  <c r="H212" i="1"/>
  <c r="AH211" i="1"/>
  <c r="U211" i="1"/>
  <c r="AB211" i="1" s="1"/>
  <c r="H211" i="1"/>
  <c r="AH210" i="1"/>
  <c r="U210" i="1"/>
  <c r="H210" i="1"/>
  <c r="AH209" i="1"/>
  <c r="U209" i="1"/>
  <c r="H209" i="1"/>
  <c r="AH208" i="1"/>
  <c r="U208" i="1"/>
  <c r="H208" i="1"/>
  <c r="AH207" i="1"/>
  <c r="U207" i="1"/>
  <c r="AB207" i="1" s="1"/>
  <c r="H207" i="1"/>
  <c r="AH206" i="1"/>
  <c r="AB206" i="1"/>
  <c r="U206" i="1"/>
  <c r="H206" i="1"/>
  <c r="AH205" i="1"/>
  <c r="U205" i="1"/>
  <c r="H205" i="1"/>
  <c r="AH204" i="1"/>
  <c r="U204" i="1"/>
  <c r="H204" i="1"/>
  <c r="AH203" i="1"/>
  <c r="U203" i="1"/>
  <c r="AB203" i="1" s="1"/>
  <c r="H203" i="1"/>
  <c r="AH202" i="1"/>
  <c r="U202" i="1"/>
  <c r="AB202" i="1" s="1"/>
  <c r="H202" i="1"/>
  <c r="AH201" i="1"/>
  <c r="U201" i="1"/>
  <c r="H201" i="1"/>
  <c r="AH200" i="1"/>
  <c r="U200" i="1"/>
  <c r="H200" i="1"/>
  <c r="AH199" i="1"/>
  <c r="U199" i="1"/>
  <c r="H199" i="1"/>
  <c r="AH198" i="1"/>
  <c r="U198" i="1"/>
  <c r="H198" i="1"/>
  <c r="AH197" i="1"/>
  <c r="U197" i="1"/>
  <c r="H197" i="1"/>
  <c r="AH196" i="1"/>
  <c r="U196" i="1"/>
  <c r="H196" i="1"/>
  <c r="AH195" i="1"/>
  <c r="H195" i="1"/>
  <c r="AH194" i="1"/>
  <c r="U194" i="1"/>
  <c r="H194" i="1"/>
  <c r="AH193" i="1"/>
  <c r="U193" i="1"/>
  <c r="H193" i="1"/>
  <c r="AH192" i="1"/>
  <c r="U192" i="1"/>
  <c r="H192" i="1"/>
  <c r="AH191" i="1"/>
  <c r="U191" i="1"/>
  <c r="H191" i="1"/>
  <c r="AH190" i="1"/>
  <c r="U190" i="1"/>
  <c r="H190" i="1"/>
  <c r="U189" i="1"/>
  <c r="AB189" i="1" s="1"/>
  <c r="H189" i="1"/>
  <c r="AH188" i="1"/>
  <c r="U188" i="1"/>
  <c r="H188" i="1"/>
  <c r="AH187" i="1"/>
  <c r="U187" i="1"/>
  <c r="H187" i="1"/>
  <c r="AH186" i="1"/>
  <c r="U186" i="1"/>
  <c r="H186" i="1"/>
  <c r="AH185" i="1"/>
  <c r="U185" i="1"/>
  <c r="H185" i="1"/>
  <c r="AB184" i="1"/>
  <c r="AH183" i="1"/>
  <c r="U183" i="1"/>
  <c r="H183" i="1"/>
  <c r="AH182" i="1"/>
  <c r="AB182" i="1"/>
  <c r="H182" i="1"/>
  <c r="AH181" i="1"/>
  <c r="U181" i="1"/>
  <c r="H181" i="1"/>
  <c r="AH180" i="1"/>
  <c r="U180" i="1"/>
  <c r="H180" i="1"/>
  <c r="AH179" i="1"/>
  <c r="U179" i="1"/>
  <c r="H179" i="1"/>
  <c r="AH178" i="1"/>
  <c r="U178" i="1"/>
  <c r="AB178" i="1" s="1"/>
  <c r="H178" i="1"/>
  <c r="AH177" i="1"/>
  <c r="U177" i="1"/>
  <c r="H177" i="1"/>
  <c r="AH176" i="1"/>
  <c r="U176" i="1"/>
  <c r="H176" i="1"/>
  <c r="AH175" i="1"/>
  <c r="U175" i="1"/>
  <c r="H175" i="1"/>
  <c r="AH174" i="1"/>
  <c r="U174" i="1"/>
  <c r="AB174" i="1" s="1"/>
  <c r="H174" i="1"/>
  <c r="AH173" i="1"/>
  <c r="U173" i="1"/>
  <c r="H173" i="1"/>
  <c r="AH172" i="1"/>
  <c r="U172" i="1"/>
  <c r="H172" i="1"/>
  <c r="AH171" i="1"/>
  <c r="U171" i="1"/>
  <c r="H171" i="1"/>
  <c r="AH170" i="1"/>
  <c r="U170" i="1"/>
  <c r="H170" i="1"/>
  <c r="AH169" i="1"/>
  <c r="U169" i="1"/>
  <c r="H169" i="1"/>
  <c r="U168" i="1"/>
  <c r="H168" i="1"/>
  <c r="AH167" i="1"/>
  <c r="U167" i="1"/>
  <c r="H167" i="1"/>
  <c r="AH166" i="1"/>
  <c r="U166" i="1"/>
  <c r="AB166" i="1" s="1"/>
  <c r="H166" i="1"/>
  <c r="AH165" i="1"/>
  <c r="U165" i="1"/>
  <c r="H165" i="1"/>
  <c r="AH164" i="1"/>
  <c r="U164" i="1"/>
  <c r="H164" i="1"/>
  <c r="AH163" i="1"/>
  <c r="U163" i="1"/>
  <c r="H163" i="1"/>
  <c r="AH162" i="1"/>
  <c r="U162" i="1"/>
  <c r="AB162" i="1" s="1"/>
  <c r="H162" i="1"/>
  <c r="AH161" i="1"/>
  <c r="U161" i="1"/>
  <c r="H161" i="1"/>
  <c r="AH160" i="1"/>
  <c r="U160" i="1"/>
  <c r="H160" i="1"/>
  <c r="AH159" i="1"/>
  <c r="U159" i="1"/>
  <c r="H159" i="1"/>
  <c r="AH158" i="1"/>
  <c r="U158" i="1"/>
  <c r="AB158" i="1" s="1"/>
  <c r="H158" i="1"/>
  <c r="AH157" i="1"/>
  <c r="U157" i="1"/>
  <c r="H157" i="1"/>
  <c r="AH156" i="1"/>
  <c r="U156" i="1"/>
  <c r="H156" i="1"/>
  <c r="AH155" i="1"/>
  <c r="U155" i="1"/>
  <c r="H155" i="1"/>
  <c r="AH154" i="1"/>
  <c r="U154" i="1"/>
  <c r="AB154" i="1" s="1"/>
  <c r="H154" i="1"/>
  <c r="AH153" i="1"/>
  <c r="U153" i="1"/>
  <c r="H153" i="1"/>
  <c r="AH152" i="1"/>
  <c r="U152" i="1"/>
  <c r="H152" i="1"/>
  <c r="AH151" i="1"/>
  <c r="U151" i="1"/>
  <c r="H151" i="1"/>
  <c r="AH150" i="1"/>
  <c r="U150" i="1"/>
  <c r="AB150" i="1" s="1"/>
  <c r="H150" i="1"/>
  <c r="AH149" i="1"/>
  <c r="U149" i="1"/>
  <c r="H149" i="1"/>
  <c r="AH148" i="1"/>
  <c r="U148" i="1"/>
  <c r="H148" i="1"/>
  <c r="AH147" i="1"/>
  <c r="U147" i="1"/>
  <c r="H147" i="1"/>
  <c r="AH146" i="1"/>
  <c r="U146" i="1"/>
  <c r="H146" i="1"/>
  <c r="AH145" i="1"/>
  <c r="U145" i="1"/>
  <c r="H145" i="1"/>
  <c r="AH144" i="1"/>
  <c r="U144" i="1"/>
  <c r="H144" i="1"/>
  <c r="AH143" i="1"/>
  <c r="U143" i="1"/>
  <c r="H143" i="1"/>
  <c r="AH142" i="1"/>
  <c r="AB142" i="1"/>
  <c r="U142" i="1"/>
  <c r="H142" i="1"/>
  <c r="AH141" i="1"/>
  <c r="U141" i="1"/>
  <c r="H141" i="1"/>
  <c r="AH140" i="1"/>
  <c r="U140" i="1"/>
  <c r="H140" i="1"/>
  <c r="AH139" i="1"/>
  <c r="U139" i="1"/>
  <c r="H139" i="1"/>
  <c r="AH138" i="1"/>
  <c r="AB138" i="1"/>
  <c r="U138" i="1"/>
  <c r="H138" i="1"/>
  <c r="AH137" i="1"/>
  <c r="U137" i="1"/>
  <c r="H137" i="1"/>
  <c r="AH136" i="1"/>
  <c r="U136" i="1"/>
  <c r="H136" i="1"/>
  <c r="AH135" i="1"/>
  <c r="U135" i="1"/>
  <c r="H135" i="1"/>
  <c r="AH134" i="1"/>
  <c r="U134" i="1"/>
  <c r="H134" i="1"/>
  <c r="AH133" i="1"/>
  <c r="U133" i="1"/>
  <c r="H133" i="1"/>
  <c r="AH132" i="1"/>
  <c r="U132" i="1"/>
  <c r="H132" i="1"/>
  <c r="AH131" i="1"/>
  <c r="U131" i="1"/>
  <c r="H131" i="1"/>
  <c r="AH130" i="1"/>
  <c r="AB130" i="1"/>
  <c r="U130" i="1"/>
  <c r="H130" i="1"/>
  <c r="AH129" i="1"/>
  <c r="U129" i="1"/>
  <c r="H129" i="1"/>
  <c r="AH128" i="1"/>
  <c r="AH127" i="1"/>
  <c r="U127" i="1"/>
  <c r="H127" i="1"/>
  <c r="AH126" i="1"/>
  <c r="U126" i="1"/>
  <c r="H126" i="1"/>
  <c r="AB125" i="1"/>
  <c r="H125" i="1"/>
  <c r="AH124" i="1"/>
  <c r="U124" i="1"/>
  <c r="H124" i="1"/>
  <c r="AH123" i="1"/>
  <c r="U123" i="1"/>
  <c r="H123" i="1"/>
  <c r="U122" i="1"/>
  <c r="AB122" i="1" s="1"/>
  <c r="H122" i="1"/>
  <c r="AH121" i="1"/>
  <c r="U121" i="1"/>
  <c r="AB121" i="1" s="1"/>
  <c r="H121" i="1"/>
  <c r="AH120" i="1"/>
  <c r="U120" i="1"/>
  <c r="H120" i="1"/>
  <c r="AH119" i="1"/>
  <c r="U119" i="1"/>
  <c r="H119" i="1"/>
  <c r="AH118" i="1"/>
  <c r="AI118" i="1" s="1"/>
  <c r="AB118" i="1"/>
  <c r="U118" i="1"/>
  <c r="H118" i="1"/>
  <c r="AH117" i="1"/>
  <c r="U117" i="1"/>
  <c r="H117" i="1"/>
  <c r="AH116" i="1"/>
  <c r="U116" i="1"/>
  <c r="H116" i="1"/>
  <c r="U115" i="1"/>
  <c r="H115" i="1"/>
  <c r="AH114" i="1"/>
  <c r="U114" i="1"/>
  <c r="H114" i="1"/>
  <c r="U113" i="1"/>
  <c r="AB113" i="1" s="1"/>
  <c r="H113" i="1"/>
  <c r="AI112" i="1"/>
  <c r="U112" i="1"/>
  <c r="H112" i="1"/>
  <c r="AH111" i="1"/>
  <c r="U111" i="1"/>
  <c r="AB111" i="1" s="1"/>
  <c r="H111" i="1"/>
  <c r="AH110" i="1"/>
  <c r="U110" i="1"/>
  <c r="H110" i="1"/>
  <c r="AH109" i="1"/>
  <c r="U109" i="1"/>
  <c r="H109" i="1"/>
  <c r="AH108" i="1"/>
  <c r="U108" i="1"/>
  <c r="H108" i="1"/>
  <c r="AH107" i="1"/>
  <c r="U107" i="1"/>
  <c r="AB107" i="1" s="1"/>
  <c r="H107" i="1"/>
  <c r="AH106" i="1"/>
  <c r="U106" i="1"/>
  <c r="H106" i="1"/>
  <c r="U105" i="1"/>
  <c r="H105" i="1"/>
  <c r="AH104" i="1"/>
  <c r="U104" i="1"/>
  <c r="H104" i="1"/>
  <c r="AB103" i="1"/>
  <c r="H103" i="1"/>
  <c r="AH102" i="1"/>
  <c r="U102" i="1"/>
  <c r="H102" i="1"/>
  <c r="AH101" i="1"/>
  <c r="U101" i="1"/>
  <c r="H101" i="1"/>
  <c r="AH100" i="1"/>
  <c r="U100" i="1"/>
  <c r="H100" i="1"/>
  <c r="AH99" i="1"/>
  <c r="U99" i="1"/>
  <c r="H99" i="1"/>
  <c r="AH98" i="1"/>
  <c r="U98" i="1"/>
  <c r="H98" i="1"/>
  <c r="AH97" i="1"/>
  <c r="AB97" i="1"/>
  <c r="U97" i="1"/>
  <c r="H97" i="1"/>
  <c r="AH96" i="1"/>
  <c r="U96" i="1"/>
  <c r="H96" i="1"/>
  <c r="AH95" i="1"/>
  <c r="U95" i="1"/>
  <c r="AB95" i="1" s="1"/>
  <c r="H95" i="1"/>
  <c r="AH94" i="1"/>
  <c r="U94" i="1"/>
  <c r="H94" i="1"/>
  <c r="AH93" i="1"/>
  <c r="AB93" i="1"/>
  <c r="U93" i="1"/>
  <c r="H93" i="1"/>
  <c r="AH92" i="1"/>
  <c r="U92" i="1"/>
  <c r="H92" i="1"/>
  <c r="AH91" i="1"/>
  <c r="U91" i="1"/>
  <c r="H91" i="1"/>
  <c r="AH89" i="1"/>
  <c r="AB89" i="1"/>
  <c r="U89" i="1"/>
  <c r="H89" i="1"/>
  <c r="AH88" i="1"/>
  <c r="U88" i="1"/>
  <c r="H88" i="1"/>
  <c r="AH87" i="1"/>
  <c r="U87" i="1"/>
  <c r="AB87" i="1" s="1"/>
  <c r="H87" i="1"/>
  <c r="AH86" i="1"/>
  <c r="U86" i="1"/>
  <c r="H86" i="1"/>
  <c r="AH85" i="1"/>
  <c r="U85" i="1"/>
  <c r="H85" i="1"/>
  <c r="AH84" i="1"/>
  <c r="U84" i="1"/>
  <c r="H84" i="1"/>
  <c r="AH82" i="1"/>
  <c r="U82" i="1"/>
  <c r="H82" i="1"/>
  <c r="AH81" i="1"/>
  <c r="U81" i="1"/>
  <c r="H81" i="1"/>
  <c r="AH80" i="1"/>
  <c r="U80" i="1"/>
  <c r="H80" i="1"/>
  <c r="AH79" i="1"/>
  <c r="U79" i="1"/>
  <c r="H79" i="1"/>
  <c r="AH78" i="1"/>
  <c r="AB78" i="1"/>
  <c r="U77" i="1"/>
  <c r="H77" i="1"/>
  <c r="AH76" i="1"/>
  <c r="U76" i="1"/>
  <c r="H76" i="1"/>
  <c r="AH75" i="1"/>
  <c r="U75" i="1"/>
  <c r="AB75" i="1" s="1"/>
  <c r="H75" i="1"/>
  <c r="AH74" i="1"/>
  <c r="U74" i="1"/>
  <c r="H74" i="1"/>
  <c r="AH73" i="1"/>
  <c r="U73" i="1"/>
  <c r="H73" i="1"/>
  <c r="AH72" i="1"/>
  <c r="U72" i="1"/>
  <c r="H72" i="1"/>
  <c r="AH71" i="1"/>
  <c r="U71" i="1"/>
  <c r="H71" i="1"/>
  <c r="AH70" i="1"/>
  <c r="U70" i="1"/>
  <c r="H70" i="1"/>
  <c r="AB69" i="1"/>
  <c r="AH68" i="1"/>
  <c r="U68" i="1"/>
  <c r="H68" i="1"/>
  <c r="U67" i="1"/>
  <c r="AB67" i="1" s="1"/>
  <c r="H67" i="1"/>
  <c r="AH66" i="1"/>
  <c r="AB66" i="1"/>
  <c r="U66" i="1"/>
  <c r="H66" i="1"/>
  <c r="AH65" i="1"/>
  <c r="U65" i="1"/>
  <c r="AB65" i="1" s="1"/>
  <c r="H65" i="1"/>
  <c r="AH64" i="1"/>
  <c r="AB64" i="1"/>
  <c r="U64" i="1"/>
  <c r="H64" i="1"/>
  <c r="AH63" i="1"/>
  <c r="U63" i="1"/>
  <c r="H63" i="1"/>
  <c r="AH62" i="1"/>
  <c r="AB62" i="1"/>
  <c r="U62" i="1"/>
  <c r="H62" i="1"/>
  <c r="AH61" i="1"/>
  <c r="U61" i="1"/>
  <c r="H61" i="1"/>
  <c r="AH60" i="1"/>
  <c r="U60" i="1"/>
  <c r="H60" i="1"/>
  <c r="AH59" i="1"/>
  <c r="U59" i="1"/>
  <c r="H59" i="1"/>
  <c r="AH58" i="1"/>
  <c r="U58" i="1"/>
  <c r="H58" i="1"/>
  <c r="AH57" i="1"/>
  <c r="U57" i="1"/>
  <c r="H57" i="1"/>
  <c r="AH56" i="1"/>
  <c r="U56" i="1"/>
  <c r="H56" i="1"/>
  <c r="AH55" i="1"/>
  <c r="AB55" i="1"/>
  <c r="H55" i="1"/>
  <c r="AH54" i="1"/>
  <c r="U54" i="1"/>
  <c r="H54" i="1"/>
  <c r="AH53" i="1"/>
  <c r="U53" i="1"/>
  <c r="H53" i="1"/>
  <c r="AH52" i="1"/>
  <c r="U52" i="1"/>
  <c r="H52" i="1"/>
  <c r="AH51" i="1"/>
  <c r="U51" i="1"/>
  <c r="H51" i="1"/>
  <c r="AH50" i="1"/>
  <c r="U50" i="1"/>
  <c r="AB50" i="1" s="1"/>
  <c r="H50" i="1"/>
  <c r="AH49" i="1"/>
  <c r="U49" i="1"/>
  <c r="H49" i="1"/>
  <c r="AH48" i="1"/>
  <c r="U48" i="1"/>
  <c r="H48" i="1"/>
  <c r="AH47" i="1"/>
  <c r="U47" i="1"/>
  <c r="AB47" i="1" s="1"/>
  <c r="H47" i="1"/>
  <c r="AH46" i="1"/>
  <c r="AB46" i="1"/>
  <c r="U46" i="1"/>
  <c r="H46" i="1"/>
  <c r="AH45" i="1"/>
  <c r="U45" i="1"/>
  <c r="H45" i="1"/>
  <c r="AH44" i="1"/>
  <c r="U44" i="1"/>
  <c r="AB44" i="1" s="1"/>
  <c r="H44" i="1"/>
  <c r="AH43" i="1"/>
  <c r="U43" i="1"/>
  <c r="AB43" i="1" s="1"/>
  <c r="H43" i="1"/>
  <c r="AH42" i="1"/>
  <c r="U42" i="1"/>
  <c r="AB42" i="1" s="1"/>
  <c r="AB41" i="1"/>
  <c r="AH40" i="1"/>
  <c r="U40" i="1"/>
  <c r="H40" i="1"/>
  <c r="AH39" i="1"/>
  <c r="U39" i="1"/>
  <c r="H39" i="1"/>
  <c r="AH38" i="1"/>
  <c r="U38" i="1"/>
  <c r="H38" i="1"/>
  <c r="AH37" i="1"/>
  <c r="U37" i="1"/>
  <c r="H37" i="1"/>
  <c r="AH36" i="1"/>
  <c r="U36" i="1"/>
  <c r="H36" i="1"/>
  <c r="AH35" i="1"/>
  <c r="U35" i="1"/>
  <c r="H35" i="1"/>
  <c r="AH34" i="1"/>
  <c r="U34" i="1"/>
  <c r="H34" i="1"/>
  <c r="AH33" i="1"/>
  <c r="U33" i="1"/>
  <c r="H33" i="1"/>
  <c r="AH32" i="1"/>
  <c r="U32" i="1"/>
  <c r="H32" i="1"/>
  <c r="AH31" i="1"/>
  <c r="U31" i="1"/>
  <c r="AB31" i="1" s="1"/>
  <c r="H31" i="1"/>
  <c r="AH30" i="1"/>
  <c r="U30" i="1"/>
  <c r="H30" i="1"/>
  <c r="AH29" i="1"/>
  <c r="U29" i="1"/>
  <c r="AB29" i="1" s="1"/>
  <c r="H29" i="1"/>
  <c r="AH28" i="1"/>
  <c r="U28" i="1"/>
  <c r="H28" i="1"/>
  <c r="AH27" i="1"/>
  <c r="U27" i="1"/>
  <c r="AB27" i="1" s="1"/>
  <c r="H27" i="1"/>
  <c r="AH26" i="1"/>
  <c r="U26" i="1"/>
  <c r="H26" i="1"/>
  <c r="AH25" i="1"/>
  <c r="U25" i="1"/>
  <c r="H25" i="1"/>
  <c r="AH24" i="1"/>
  <c r="U24" i="1"/>
  <c r="H24" i="1"/>
  <c r="AH23" i="1"/>
  <c r="U23" i="1"/>
  <c r="AB23" i="1" s="1"/>
  <c r="H23" i="1"/>
  <c r="AH22" i="1"/>
  <c r="U22" i="1"/>
  <c r="H22" i="1"/>
  <c r="AH21" i="1"/>
  <c r="U21" i="1"/>
  <c r="AB21" i="1" s="1"/>
  <c r="H21" i="1"/>
  <c r="AH20" i="1"/>
  <c r="U20" i="1"/>
  <c r="H20" i="1"/>
  <c r="AH19" i="1"/>
  <c r="U19" i="1"/>
  <c r="H19" i="1"/>
  <c r="AH18" i="1"/>
  <c r="U18" i="1"/>
  <c r="H18" i="1"/>
  <c r="AH17" i="1"/>
  <c r="U17" i="1"/>
  <c r="H17" i="1"/>
  <c r="AH16" i="1"/>
  <c r="U16" i="1"/>
  <c r="H16" i="1"/>
  <c r="AH15" i="1"/>
  <c r="U15" i="1"/>
  <c r="AB15" i="1" s="1"/>
  <c r="H15" i="1"/>
  <c r="AH14" i="1"/>
  <c r="U14" i="1"/>
  <c r="H14" i="1"/>
  <c r="AH13" i="1"/>
  <c r="U13" i="1"/>
  <c r="AB13" i="1" s="1"/>
  <c r="H13" i="1"/>
  <c r="AH12" i="1"/>
  <c r="U12" i="1"/>
  <c r="H12" i="1"/>
  <c r="AH11" i="1"/>
  <c r="AB11" i="1"/>
  <c r="H11" i="1"/>
  <c r="AH10" i="1"/>
  <c r="U10" i="1"/>
  <c r="H10" i="1"/>
  <c r="AH9" i="1"/>
  <c r="U9" i="1"/>
  <c r="AB9" i="1" s="1"/>
  <c r="H9" i="1"/>
  <c r="AH8" i="1"/>
  <c r="U8" i="1"/>
  <c r="H8" i="1"/>
  <c r="AH7" i="1"/>
  <c r="AB7" i="1"/>
  <c r="U7" i="1"/>
  <c r="H7" i="1"/>
  <c r="AH6" i="1"/>
  <c r="U6" i="1"/>
  <c r="AB6" i="1" s="1"/>
  <c r="H6" i="1"/>
  <c r="AH5" i="1"/>
  <c r="AB5" i="1"/>
  <c r="U5" i="1"/>
  <c r="H5" i="1"/>
  <c r="AH4" i="1"/>
  <c r="AA4" i="1"/>
  <c r="U4" i="1"/>
  <c r="H4" i="1"/>
  <c r="B9" i="2" l="1"/>
  <c r="AB61" i="1"/>
  <c r="AB79" i="1"/>
  <c r="AB109" i="1"/>
  <c r="AB84" i="1"/>
  <c r="AB88" i="1"/>
  <c r="AB100" i="1"/>
  <c r="AB116" i="1"/>
  <c r="AB172" i="1"/>
  <c r="AB52" i="1"/>
  <c r="AB56" i="1"/>
  <c r="AB60" i="1"/>
  <c r="AB72" i="1"/>
  <c r="AB152" i="1"/>
  <c r="AB156" i="1"/>
  <c r="AB160" i="1"/>
  <c r="AB164" i="1"/>
  <c r="AB168" i="1"/>
  <c r="AB208" i="1"/>
  <c r="AB92" i="1"/>
  <c r="AB112" i="1"/>
  <c r="AB149" i="1"/>
  <c r="AB151" i="1"/>
  <c r="AB161" i="1"/>
  <c r="AB163" i="1"/>
  <c r="AB165" i="1"/>
  <c r="B8" i="2"/>
  <c r="AB167" i="1"/>
  <c r="AB183" i="1"/>
  <c r="AB192" i="1"/>
  <c r="AB194" i="1"/>
  <c r="AB198" i="1"/>
  <c r="AB199" i="1"/>
  <c r="B228" i="1"/>
  <c r="B241" i="1" s="1"/>
  <c r="AB45" i="1"/>
  <c r="AB53" i="1"/>
  <c r="AB57" i="1"/>
  <c r="AB70" i="1"/>
  <c r="AB81" i="1"/>
  <c r="AB105" i="1"/>
  <c r="AB119" i="1"/>
  <c r="AB141" i="1"/>
  <c r="AB143" i="1"/>
  <c r="AB190" i="1"/>
  <c r="AB10" i="1"/>
  <c r="AB19" i="1"/>
  <c r="AB51" i="1"/>
  <c r="AB85" i="1"/>
  <c r="AB171" i="1"/>
  <c r="AB200" i="1"/>
  <c r="AB204" i="1"/>
  <c r="AB209" i="1"/>
  <c r="AB213" i="1"/>
  <c r="AB8" i="1"/>
  <c r="AB17" i="1"/>
  <c r="AB33" i="1"/>
  <c r="AB49" i="1"/>
  <c r="AB54" i="1"/>
  <c r="AB58" i="1"/>
  <c r="AB59" i="1"/>
  <c r="AB77" i="1"/>
  <c r="AB80" i="1"/>
  <c r="AB94" i="1"/>
  <c r="AB102" i="1"/>
  <c r="AB108" i="1"/>
  <c r="AB120" i="1"/>
  <c r="AB169" i="1"/>
  <c r="AB191" i="1"/>
  <c r="AB196" i="1"/>
  <c r="AB210" i="1"/>
  <c r="AB214" i="1"/>
  <c r="AB71" i="1"/>
  <c r="AB12" i="1"/>
  <c r="AB25" i="1"/>
  <c r="AB35" i="1"/>
  <c r="AB37" i="1"/>
  <c r="AB74" i="1"/>
  <c r="AB86" i="1"/>
  <c r="AB110" i="1"/>
  <c r="AB114" i="1"/>
  <c r="AB123" i="1"/>
  <c r="AB135" i="1"/>
  <c r="AB145" i="1"/>
  <c r="AB146" i="1"/>
  <c r="AB170" i="1"/>
  <c r="AB176" i="1"/>
  <c r="AB186" i="1"/>
  <c r="AB193" i="1"/>
  <c r="AB14" i="1"/>
  <c r="AB16" i="1"/>
  <c r="AB18" i="1"/>
  <c r="AB20" i="1"/>
  <c r="AB22" i="1"/>
  <c r="AB24" i="1"/>
  <c r="AB26" i="1"/>
  <c r="AB28" i="1"/>
  <c r="AB30" i="1"/>
  <c r="AB32" i="1"/>
  <c r="AB34" i="1"/>
  <c r="AB36" i="1"/>
  <c r="AB38" i="1"/>
  <c r="AB40" i="1"/>
  <c r="AB63" i="1"/>
  <c r="AB76" i="1"/>
  <c r="AB82" i="1"/>
  <c r="AB91" i="1"/>
  <c r="AB96" i="1"/>
  <c r="AB98" i="1"/>
  <c r="AB101" i="1"/>
  <c r="AB106" i="1"/>
  <c r="AB127" i="1"/>
  <c r="AB133" i="1"/>
  <c r="AB134" i="1"/>
  <c r="AB147" i="1"/>
  <c r="AB148" i="1"/>
  <c r="AB157" i="1"/>
  <c r="AB159" i="1"/>
  <c r="AB197" i="1"/>
  <c r="AB201" i="1"/>
  <c r="AB205" i="1"/>
  <c r="AB212" i="1"/>
  <c r="AB39" i="1"/>
  <c r="AB68" i="1"/>
  <c r="AB73" i="1"/>
  <c r="AB99" i="1"/>
  <c r="AB104" i="1"/>
  <c r="AB124" i="1"/>
  <c r="AB129" i="1"/>
  <c r="AB131" i="1"/>
  <c r="AB137" i="1"/>
  <c r="AB139" i="1"/>
  <c r="AB153" i="1"/>
  <c r="AB155" i="1"/>
  <c r="AB180" i="1"/>
  <c r="AB188" i="1"/>
  <c r="AB4" i="1"/>
  <c r="B224" i="1"/>
  <c r="B233" i="1" s="1"/>
  <c r="B225" i="1"/>
  <c r="AB117" i="1"/>
  <c r="AB126" i="1"/>
  <c r="AB173" i="1"/>
  <c r="AB177" i="1"/>
  <c r="AB181" i="1"/>
  <c r="AB187" i="1"/>
  <c r="AB115" i="1"/>
  <c r="AB175" i="1"/>
  <c r="AB179" i="1"/>
  <c r="AB185" i="1"/>
  <c r="B226" i="1" l="1"/>
  <c r="AI96" i="1" l="1"/>
  <c r="AI60" i="1"/>
  <c r="AI143" i="1"/>
  <c r="AI187" i="1"/>
  <c r="AI14" i="1"/>
  <c r="O5" i="1"/>
  <c r="AI5" i="1" s="1"/>
  <c r="O25" i="1"/>
  <c r="AI25" i="1" s="1"/>
  <c r="AI69" i="1"/>
  <c r="O77" i="1"/>
  <c r="AI77" i="1" s="1"/>
  <c r="O105" i="1"/>
  <c r="AI105" i="1" s="1"/>
  <c r="O145" i="1"/>
  <c r="AI145" i="1" s="1"/>
  <c r="O173" i="1"/>
  <c r="AI173" i="1" s="1"/>
  <c r="AI209" i="1"/>
  <c r="O16" i="1"/>
  <c r="AI16" i="1" s="1"/>
  <c r="O96" i="1"/>
  <c r="O168" i="1"/>
  <c r="AI168" i="1" s="1"/>
  <c r="O10" i="1"/>
  <c r="AI10" i="1" s="1"/>
  <c r="AI34" i="1"/>
  <c r="O38" i="1"/>
  <c r="AI38" i="1" s="1"/>
  <c r="O66" i="1"/>
  <c r="AI66" i="1" s="1"/>
  <c r="O106" i="1"/>
  <c r="AI106" i="1" s="1"/>
  <c r="O174" i="1"/>
  <c r="AI174" i="1" s="1"/>
  <c r="AI202" i="1"/>
  <c r="O210" i="1"/>
  <c r="AI210" i="1" s="1"/>
  <c r="O60" i="1"/>
  <c r="AI104" i="1"/>
  <c r="O132" i="1"/>
  <c r="AI132" i="1" s="1"/>
  <c r="O200" i="1"/>
  <c r="AI200" i="1" s="1"/>
  <c r="AI11" i="1"/>
  <c r="O27" i="1"/>
  <c r="AI27" i="1" s="1"/>
  <c r="O63" i="1"/>
  <c r="AI63" i="1" s="1"/>
  <c r="O87" i="1"/>
  <c r="AI87" i="1" s="1"/>
  <c r="O119" i="1"/>
  <c r="AI119" i="1" s="1"/>
  <c r="AI139" i="1"/>
  <c r="O143" i="1"/>
  <c r="O187" i="1"/>
  <c r="O211" i="1"/>
  <c r="AI211" i="1" s="1"/>
  <c r="O100" i="1"/>
  <c r="AI100" i="1" s="1"/>
  <c r="O124" i="1"/>
  <c r="AI124" i="1" s="1"/>
  <c r="O75" i="1"/>
  <c r="AI75" i="1" s="1"/>
  <c r="O28" i="1"/>
  <c r="AI28" i="1" s="1"/>
  <c r="O17" i="1"/>
  <c r="AI17" i="1" s="1"/>
  <c r="O21" i="1"/>
  <c r="AI21" i="1" s="1"/>
  <c r="O57" i="1"/>
  <c r="AI57" i="1" s="1"/>
  <c r="O69" i="1"/>
  <c r="O97" i="1"/>
  <c r="AI97" i="1"/>
  <c r="O101" i="1"/>
  <c r="AI101" i="1" s="1"/>
  <c r="O121" i="1"/>
  <c r="AI121" i="1"/>
  <c r="O137" i="1"/>
  <c r="AI137" i="1" s="1"/>
  <c r="O165" i="1"/>
  <c r="AI165" i="1" s="1"/>
  <c r="O169" i="1"/>
  <c r="AI169" i="1" s="1"/>
  <c r="O201" i="1"/>
  <c r="AI201" i="1"/>
  <c r="O209" i="1"/>
  <c r="O56" i="1"/>
  <c r="AI56" i="1"/>
  <c r="O80" i="1"/>
  <c r="AI80" i="1" s="1"/>
  <c r="O120" i="1"/>
  <c r="AI120" i="1"/>
  <c r="O140" i="1"/>
  <c r="AI140" i="1" s="1"/>
  <c r="O208" i="1"/>
  <c r="AI208" i="1" s="1"/>
  <c r="O6" i="1"/>
  <c r="AI6" i="1" s="1"/>
  <c r="O30" i="1"/>
  <c r="AI30" i="1"/>
  <c r="O34" i="1"/>
  <c r="O46" i="1"/>
  <c r="AI46" i="1"/>
  <c r="O58" i="1"/>
  <c r="AI58" i="1" s="1"/>
  <c r="O98" i="1"/>
  <c r="AI98" i="1"/>
  <c r="O102" i="1"/>
  <c r="AI102" i="1" s="1"/>
  <c r="O158" i="1"/>
  <c r="AI158" i="1" s="1"/>
  <c r="O162" i="1"/>
  <c r="AI162" i="1" s="1"/>
  <c r="O182" i="1"/>
  <c r="AI182" i="1"/>
  <c r="O202" i="1"/>
  <c r="O40" i="1"/>
  <c r="AI40" i="1" s="1"/>
  <c r="O52" i="1"/>
  <c r="AI52" i="1" s="1"/>
  <c r="O92" i="1"/>
  <c r="AI92" i="1"/>
  <c r="O104" i="1"/>
  <c r="O176" i="1"/>
  <c r="AI176" i="1" s="1"/>
  <c r="O188" i="1"/>
  <c r="AI188" i="1" s="1"/>
  <c r="O7" i="1"/>
  <c r="AI7" i="1" s="1"/>
  <c r="O11" i="1"/>
  <c r="O47" i="1"/>
  <c r="AI47" i="1"/>
  <c r="O59" i="1"/>
  <c r="AI59" i="1" s="1"/>
  <c r="O71" i="1"/>
  <c r="AI71" i="1"/>
  <c r="O79" i="1"/>
  <c r="AI79" i="1" s="1"/>
  <c r="O95" i="1"/>
  <c r="AI95" i="1" s="1"/>
  <c r="O115" i="1"/>
  <c r="AI115" i="1" s="1"/>
  <c r="O131" i="1"/>
  <c r="AI131" i="1"/>
  <c r="O139" i="1"/>
  <c r="O167" i="1"/>
  <c r="AI167" i="1"/>
  <c r="O171" i="1"/>
  <c r="AI171" i="1" s="1"/>
  <c r="O203" i="1"/>
  <c r="AI203" i="1"/>
  <c r="O207" i="1"/>
  <c r="AI207" i="1" s="1"/>
  <c r="O76" i="1"/>
  <c r="AI76" i="1" s="1"/>
  <c r="O88" i="1"/>
  <c r="AI88" i="1" s="1"/>
  <c r="O180" i="1"/>
  <c r="AI180" i="1"/>
  <c r="O198" i="1"/>
  <c r="AI198" i="1"/>
  <c r="O14" i="1"/>
  <c r="O122" i="1"/>
  <c r="AI122" i="1" s="1"/>
  <c r="O9" i="1"/>
  <c r="AI9" i="1" s="1"/>
  <c r="O161" i="1"/>
  <c r="AI161" i="1" s="1"/>
  <c r="O196" i="1"/>
  <c r="AI196" i="1"/>
  <c r="O110" i="1"/>
  <c r="AI110" i="1" s="1"/>
  <c r="O178" i="1"/>
  <c r="AI178" i="1"/>
  <c r="O212" i="1"/>
  <c r="AI212" i="1" s="1"/>
  <c r="O123" i="1"/>
  <c r="AI123" i="1"/>
  <c r="AI181" i="1"/>
  <c r="AI20" i="1"/>
  <c r="AI142" i="1"/>
  <c r="AI114" i="1"/>
  <c r="AI149" i="1"/>
  <c r="AI192" i="1"/>
  <c r="O113" i="1"/>
  <c r="AI113" i="1" s="1"/>
  <c r="O108" i="1"/>
  <c r="AI108" i="1" s="1"/>
  <c r="O74" i="1"/>
  <c r="AI74" i="1" s="1"/>
  <c r="O154" i="1"/>
  <c r="AI154" i="1" s="1"/>
  <c r="O144" i="1"/>
  <c r="AI144" i="1"/>
  <c r="O91" i="1"/>
  <c r="AI91" i="1" s="1"/>
  <c r="O8" i="1"/>
  <c r="AI8" i="1"/>
  <c r="O160" i="1"/>
  <c r="AI160" i="1" s="1"/>
  <c r="O43" i="1"/>
  <c r="AI43" i="1"/>
  <c r="O153" i="1"/>
  <c r="AI153" i="1" s="1"/>
  <c r="O193" i="1"/>
  <c r="AI193" i="1" s="1"/>
  <c r="O107" i="1"/>
  <c r="AI107" i="1" s="1"/>
  <c r="O86" i="1"/>
  <c r="AI86" i="1"/>
  <c r="O111" i="1"/>
  <c r="AI111" i="1" s="1"/>
  <c r="O150" i="1"/>
  <c r="AI150" i="1"/>
  <c r="O199" i="1"/>
  <c r="AI199" i="1" s="1"/>
  <c r="O62" i="1"/>
  <c r="AI62" i="1" s="1"/>
  <c r="O24" i="1"/>
  <c r="AI24" i="1" s="1"/>
  <c r="O205" i="1"/>
  <c r="AI205" i="1"/>
  <c r="O93" i="1"/>
  <c r="AI93" i="1" s="1"/>
  <c r="O68" i="1"/>
  <c r="AI68" i="1"/>
  <c r="O29" i="1"/>
  <c r="AI29" i="1" s="1"/>
  <c r="O213" i="1"/>
  <c r="AI213" i="1"/>
  <c r="O128" i="1"/>
  <c r="AI128" i="1" s="1"/>
  <c r="O136" i="1"/>
  <c r="AI136" i="1" s="1"/>
  <c r="O89" i="1"/>
  <c r="AI89" i="1" s="1"/>
  <c r="O61" i="1"/>
  <c r="AI61" i="1" s="1"/>
  <c r="AI84" i="1"/>
  <c r="O81" i="1"/>
  <c r="AI81" i="1"/>
  <c r="O44" i="1"/>
  <c r="AI44" i="1"/>
  <c r="O42" i="1"/>
  <c r="AI42" i="1"/>
  <c r="O72" i="1"/>
  <c r="AI72" i="1"/>
  <c r="O67" i="1"/>
  <c r="AI67" i="1"/>
  <c r="O191" i="1"/>
  <c r="AI191" i="1"/>
  <c r="O70" i="1"/>
  <c r="AI70" i="1"/>
  <c r="O181" i="1"/>
  <c r="O55" i="1"/>
  <c r="AI55" i="1"/>
  <c r="O32" i="1"/>
  <c r="AI32" i="1" s="1"/>
  <c r="O22" i="1"/>
  <c r="AI22" i="1"/>
  <c r="O20" i="1"/>
  <c r="O159" i="1"/>
  <c r="AI159" i="1" s="1"/>
  <c r="O109" i="1"/>
  <c r="AI109" i="1" s="1"/>
  <c r="O129" i="1"/>
  <c r="AI129" i="1" s="1"/>
  <c r="O172" i="1"/>
  <c r="AI172" i="1"/>
  <c r="O142" i="1"/>
  <c r="O99" i="1"/>
  <c r="AI99" i="1" s="1"/>
  <c r="O94" i="1"/>
  <c r="AI94" i="1" s="1"/>
  <c r="O206" i="1"/>
  <c r="AI206" i="1"/>
  <c r="O155" i="1"/>
  <c r="AI155" i="1" s="1"/>
  <c r="O45" i="1"/>
  <c r="AI45" i="1" s="1"/>
  <c r="O39" i="1"/>
  <c r="AI39" i="1" s="1"/>
  <c r="O19" i="1"/>
  <c r="AI19" i="1"/>
  <c r="O114" i="1"/>
  <c r="O26" i="1"/>
  <c r="AI26" i="1" s="1"/>
  <c r="O103" i="1"/>
  <c r="AI103" i="1" s="1"/>
  <c r="O166" i="1"/>
  <c r="AI166" i="1" s="1"/>
  <c r="O185" i="1"/>
  <c r="AI185" i="1" s="1"/>
  <c r="O170" i="1"/>
  <c r="AI170" i="1"/>
  <c r="O149" i="1"/>
  <c r="O163" i="1"/>
  <c r="AI163" i="1"/>
  <c r="O195" i="1"/>
  <c r="AI195" i="1" s="1"/>
  <c r="O65" i="1"/>
  <c r="AI65" i="1" s="1"/>
  <c r="O148" i="1"/>
  <c r="AI148" i="1" s="1"/>
  <c r="O64" i="1"/>
  <c r="AI64" i="1"/>
  <c r="O54" i="1"/>
  <c r="AI54" i="1"/>
  <c r="O194" i="1"/>
  <c r="AI194" i="1" s="1"/>
  <c r="O23" i="1"/>
  <c r="AI23" i="1" s="1"/>
  <c r="O37" i="1"/>
  <c r="AI37" i="1"/>
  <c r="O192" i="1"/>
  <c r="O151" i="1"/>
  <c r="AI151" i="1" s="1"/>
  <c r="O152" i="1"/>
  <c r="AI152" i="1"/>
  <c r="O41" i="1"/>
  <c r="AI41" i="1"/>
  <c r="O147" i="1"/>
  <c r="AI147" i="1"/>
  <c r="O130" i="1"/>
  <c r="AI130" i="1"/>
  <c r="O157" i="1"/>
  <c r="AI157" i="1"/>
  <c r="O215" i="1"/>
  <c r="AI215" i="1"/>
  <c r="O36" i="1"/>
  <c r="AI36" i="1"/>
  <c r="AI116" i="1"/>
  <c r="AI146" i="1"/>
  <c r="AI164" i="1"/>
  <c r="O35" i="1"/>
  <c r="AI35" i="1" s="1"/>
  <c r="O133" i="1"/>
  <c r="AI133" i="1"/>
  <c r="O175" i="1"/>
  <c r="AI175" i="1" s="1"/>
  <c r="O125" i="1"/>
  <c r="AI125" i="1"/>
  <c r="O127" i="1"/>
  <c r="AI127" i="1" s="1"/>
  <c r="O179" i="1"/>
  <c r="AI179" i="1" s="1"/>
  <c r="O186" i="1"/>
  <c r="AI186" i="1" s="1"/>
  <c r="O134" i="1"/>
  <c r="AI134" i="1"/>
  <c r="O50" i="1"/>
  <c r="AI50" i="1" s="1"/>
  <c r="O85" i="1"/>
  <c r="AI85" i="1"/>
  <c r="O90" i="1"/>
  <c r="AI90" i="1" s="1"/>
  <c r="O138" i="1"/>
  <c r="AI138" i="1"/>
  <c r="O18" i="1"/>
  <c r="AI18" i="1" s="1"/>
  <c r="O214" i="1"/>
  <c r="AI214" i="1" s="1"/>
  <c r="O33" i="1"/>
  <c r="AI33" i="1" s="1"/>
  <c r="O117" i="1"/>
  <c r="AI117" i="1"/>
  <c r="O135" i="1"/>
  <c r="AI135" i="1" s="1"/>
  <c r="O48" i="1"/>
  <c r="AI48" i="1"/>
  <c r="O156" i="1"/>
  <c r="AI156" i="1" s="1"/>
  <c r="O84" i="1"/>
  <c r="O51" i="1"/>
  <c r="AI51" i="1"/>
  <c r="O49" i="1"/>
  <c r="AI49" i="1" s="1"/>
  <c r="O53" i="1"/>
  <c r="AI53" i="1"/>
  <c r="O116" i="1"/>
  <c r="O31" i="1"/>
  <c r="AI31" i="1"/>
  <c r="O13" i="1"/>
  <c r="AI13" i="1" s="1"/>
  <c r="O204" i="1"/>
  <c r="AI204" i="1" s="1"/>
  <c r="O141" i="1"/>
  <c r="AI141" i="1" s="1"/>
  <c r="O146" i="1"/>
  <c r="O15" i="1"/>
  <c r="AI15" i="1"/>
  <c r="O164" i="1"/>
  <c r="O197" i="1"/>
  <c r="AI197" i="1" s="1"/>
  <c r="O177" i="1"/>
  <c r="AI177" i="1"/>
  <c r="O189" i="1"/>
  <c r="AI189" i="1" s="1"/>
  <c r="O183" i="1"/>
  <c r="AI183" i="1"/>
  <c r="O78" i="1"/>
  <c r="AI78" i="1" s="1"/>
  <c r="O184" i="1"/>
  <c r="AI184" i="1"/>
  <c r="O190" i="1"/>
  <c r="AI190" i="1"/>
  <c r="O73" i="1"/>
  <c r="AI73" i="1"/>
  <c r="O82" i="1"/>
  <c r="AI82" i="1"/>
  <c r="O126" i="1"/>
  <c r="AI126" i="1"/>
  <c r="O12" i="1"/>
  <c r="AI12" i="1" s="1"/>
  <c r="O4" i="1"/>
  <c r="B222" i="1" l="1"/>
  <c r="B231" i="1" s="1"/>
  <c r="B234" i="1"/>
  <c r="B240" i="1" l="1"/>
  <c r="B239" i="1"/>
  <c r="B235" i="1"/>
  <c r="B242" i="1" l="1"/>
  <c r="B13" i="2" s="1"/>
  <c r="B17" i="2" s="1"/>
  <c r="B12" i="2"/>
  <c r="B16" i="2" s="1"/>
</calcChain>
</file>

<file path=xl/sharedStrings.xml><?xml version="1.0" encoding="utf-8"?>
<sst xmlns="http://schemas.openxmlformats.org/spreadsheetml/2006/main" count="553" uniqueCount="311">
  <si>
    <t>Highway Authority</t>
  </si>
  <si>
    <t xml:space="preserve">1. How much money overall has been paid out by Highway Authority in connection with compensation claims (whether or not liability was accepted) relating to potholes involving: </t>
  </si>
  <si>
    <t xml:space="preserve">2. How many individual a/cyclists and b/motorists have received compensation as a result of claims relating to potholes in each of the last five years? </t>
  </si>
  <si>
    <t>3. What is the Highways Authorities‘ total expenditure on legal costs defending and settling claims, including both their own and the Claimants’ legal costs, for pothole related claims in each of the last five years?</t>
  </si>
  <si>
    <t>a/ Cyclists</t>
  </si>
  <si>
    <t>b/ Motorists</t>
  </si>
  <si>
    <t>Total</t>
  </si>
  <si>
    <t>Total Legal + Compensation</t>
  </si>
  <si>
    <t>Notes</t>
  </si>
  <si>
    <t>Aberdeen City Council</t>
  </si>
  <si>
    <t>Aberdeenshire Council</t>
  </si>
  <si>
    <t>Angus Council</t>
  </si>
  <si>
    <t>Argyll &amp; Bute Council</t>
  </si>
  <si>
    <t>London Borough of Barking &amp; Dagenham</t>
  </si>
  <si>
    <t>London Borough of Barnet</t>
  </si>
  <si>
    <t>Costs include legal</t>
  </si>
  <si>
    <t>Barnsley Borough Council</t>
  </si>
  <si>
    <t>Bath &amp; North East Somerset Council</t>
  </si>
  <si>
    <t>Bedford Borough Council</t>
  </si>
  <si>
    <t xml:space="preserve">                         -  </t>
  </si>
  <si>
    <t xml:space="preserve">                -  </t>
  </si>
  <si>
    <t>London Borough of Bexley</t>
  </si>
  <si>
    <t>Birmingham City Council</t>
  </si>
  <si>
    <t>Blackburn with Darwen Borough Council</t>
  </si>
  <si>
    <t>Blackpool Council</t>
  </si>
  <si>
    <t>Blaenau Gwent County Borough</t>
  </si>
  <si>
    <t>Bolton Metropolitan Borough Council</t>
  </si>
  <si>
    <t>Bournemouth Borough Council</t>
  </si>
  <si>
    <t>Bracknell Forest Council</t>
  </si>
  <si>
    <t xml:space="preserve">No of claims relates to all claims I think, no just payouts. </t>
  </si>
  <si>
    <t>Bradford Metropolitan Council</t>
  </si>
  <si>
    <t>London Borough of Brent</t>
  </si>
  <si>
    <t>Bridgend County Borough Council</t>
  </si>
  <si>
    <t>Brighton and Hove City Council</t>
  </si>
  <si>
    <t>Figures given for 2012-14 for first part of q.1 due to a change or renewal date for data, have put figure in 2013/14 column</t>
  </si>
  <si>
    <t>Bristol City Council</t>
  </si>
  <si>
    <t>London Borough of Bromley</t>
  </si>
  <si>
    <t>Buckinghamshire County Council</t>
  </si>
  <si>
    <t>q. 3 not answered</t>
  </si>
  <si>
    <t>Bury Metropolitan Borough Council</t>
  </si>
  <si>
    <t>Caerphilly County Borough Council</t>
  </si>
  <si>
    <t>Calderdale</t>
  </si>
  <si>
    <t>Cambridgeshire County Council</t>
  </si>
  <si>
    <t>London Borough of Camden</t>
  </si>
  <si>
    <t>Cardiff Council</t>
  </si>
  <si>
    <t>Carmarthenshire County Council</t>
  </si>
  <si>
    <t>Central Bedfordshire Council</t>
  </si>
  <si>
    <t>Ceredigion County Council</t>
  </si>
  <si>
    <t>Cheshire East</t>
  </si>
  <si>
    <t>Cheshire West and Chester</t>
  </si>
  <si>
    <t>Legal costs included in claim cost</t>
  </si>
  <si>
    <t>City of London Corporation</t>
  </si>
  <si>
    <t>Withheld data for 2013 as it is believed cyclist could be identified by media reports etc</t>
  </si>
  <si>
    <t>Clackmannanshire Council</t>
  </si>
  <si>
    <t>Comhairle nan Eilean Siar (Western Isles Council)</t>
  </si>
  <si>
    <t>Note - they responded but have made zero pay outs</t>
  </si>
  <si>
    <t>Conwy County Borough Council</t>
  </si>
  <si>
    <t>No breakdown for Q3</t>
  </si>
  <si>
    <t>Cornwall Council</t>
  </si>
  <si>
    <t>Coventry City Council</t>
  </si>
  <si>
    <t>London Borough of Croydon</t>
  </si>
  <si>
    <t>Cumbria County Council</t>
  </si>
  <si>
    <t>Darlington Borough Council</t>
  </si>
  <si>
    <t>Denbighshire Council</t>
  </si>
  <si>
    <t>Derby City Council</t>
  </si>
  <si>
    <t>Have said they will respond by 30th March</t>
  </si>
  <si>
    <t>Derbyshire County Council</t>
  </si>
  <si>
    <t>Devon County Council</t>
  </si>
  <si>
    <t>Doncaster Metropolitan Borough Council</t>
  </si>
  <si>
    <t>Dorset County Council</t>
  </si>
  <si>
    <t>Dudley Metropolitan Borough</t>
  </si>
  <si>
    <t>Legal costs not seperated from compensation</t>
  </si>
  <si>
    <t>Dumfries and Galloway Council</t>
  </si>
  <si>
    <t>Dundee City Council</t>
  </si>
  <si>
    <t>Durham County Council</t>
  </si>
  <si>
    <t>No answer for 2013</t>
  </si>
  <si>
    <t>London Borough of Ealing</t>
  </si>
  <si>
    <t>Compensation and legal costs together, cyclists and drivers together</t>
  </si>
  <si>
    <t>East Ayrshire Council</t>
  </si>
  <si>
    <t>East Dunbartonshire Council</t>
  </si>
  <si>
    <t>East Lothian Council</t>
  </si>
  <si>
    <t>East Renfrewshire Council</t>
  </si>
  <si>
    <t>East Riding of Yorkshire Council</t>
  </si>
  <si>
    <t>East Sussex County Council</t>
  </si>
  <si>
    <t>Figures forthcoming for Q1 and Q2</t>
  </si>
  <si>
    <t>City of Edinburgh</t>
  </si>
  <si>
    <t xml:space="preserve">Infor for q3 not held. </t>
  </si>
  <si>
    <t>London Borough of Enfield</t>
  </si>
  <si>
    <t>Essex County Council</t>
  </si>
  <si>
    <t>Data not held for q3</t>
  </si>
  <si>
    <t>Falkirk District Council</t>
  </si>
  <si>
    <t>in addition in 2014 NHS charges of £4,255 were incurred</t>
  </si>
  <si>
    <t>Fife Council</t>
  </si>
  <si>
    <t>Provided lump figure rather than annual breakdown</t>
  </si>
  <si>
    <t>Flintshire County Council</t>
  </si>
  <si>
    <t>Gateshead Metropolitan Borough Council</t>
  </si>
  <si>
    <t>City of Glasgow</t>
  </si>
  <si>
    <t>2017 figures are "to date", many outstanding claims</t>
  </si>
  <si>
    <t>Gloucestershire County Council</t>
  </si>
  <si>
    <t>London Borough of Greenwich</t>
  </si>
  <si>
    <t>Gwynedd Council</t>
  </si>
  <si>
    <t>London Borough of Hackney</t>
  </si>
  <si>
    <t>Halton Borough Council</t>
  </si>
  <si>
    <t xml:space="preserve"> </t>
  </si>
  <si>
    <t>Pay our for for each year not given</t>
  </si>
  <si>
    <t>London Borough of Hammersmith &amp; Fulham</t>
  </si>
  <si>
    <t xml:space="preserve">Only provided total figure, q.3 not given. </t>
  </si>
  <si>
    <t>Hampshire County Council</t>
  </si>
  <si>
    <t>London Borough of Haringey</t>
  </si>
  <si>
    <t>q3 not avaliable</t>
  </si>
  <si>
    <t>London Borough of Harrow</t>
  </si>
  <si>
    <t>Hartlepool Borough Council</t>
  </si>
  <si>
    <t xml:space="preserve">For q2 2014 (b) 2015 (a) quoted "less than 5" - gave number of 4 in place </t>
  </si>
  <si>
    <t>London Borough of Havering</t>
  </si>
  <si>
    <t>Herefordshire Council</t>
  </si>
  <si>
    <t>Hertfordshire County Council</t>
  </si>
  <si>
    <t>Highland Council</t>
  </si>
  <si>
    <t>Highways England</t>
  </si>
  <si>
    <t>Breakdown available for cyclists and motorists in q3</t>
  </si>
  <si>
    <t>London Borough of Hillingdon</t>
  </si>
  <si>
    <t>q3 not answered</t>
  </si>
  <si>
    <t>London Borough of Hounslow</t>
  </si>
  <si>
    <t>Inverclyde Council</t>
  </si>
  <si>
    <t>Isle of Anglesey Council</t>
  </si>
  <si>
    <t>Does not differerntate between compensation and legal costs</t>
  </si>
  <si>
    <t>Isle of Wight Council</t>
  </si>
  <si>
    <t>PFI took over roads midway in 2013</t>
  </si>
  <si>
    <t>Council of the Isles of Scilly</t>
  </si>
  <si>
    <t>London Borough of Islington</t>
  </si>
  <si>
    <t>Royal Borough of Kensington &amp; Chelsea</t>
  </si>
  <si>
    <t>Kent County Council</t>
  </si>
  <si>
    <t>Royal Borough of Kingston upon Thames</t>
  </si>
  <si>
    <t>Kirklees Metropolitan Borough Council</t>
  </si>
  <si>
    <t>Knowsley Metropolitan Borough</t>
  </si>
  <si>
    <t>London Borough of Lambeth</t>
  </si>
  <si>
    <t>Lancashire County Council</t>
  </si>
  <si>
    <t xml:space="preserve">No informatyion given, claim would be over 18 hours as have to search each file individually. </t>
  </si>
  <si>
    <t>Leeds City Council</t>
  </si>
  <si>
    <t>No breakdown for q2 and 3</t>
  </si>
  <si>
    <t>Leicester City Council</t>
  </si>
  <si>
    <t>Would not provide figures for q2 (a) as individuals could potentially be identified</t>
  </si>
  <si>
    <t>Leicestershire County Council</t>
  </si>
  <si>
    <t>London Borough of Lewisham</t>
  </si>
  <si>
    <t>Lincolnshire County Council</t>
  </si>
  <si>
    <t>Q3 response sits outside of cost threshold</t>
  </si>
  <si>
    <t>Liverpool City Council</t>
  </si>
  <si>
    <t>Luton Borough Council</t>
  </si>
  <si>
    <t>Manchester City Council</t>
  </si>
  <si>
    <t>Provide data for all claims relatring to highways, and seperately provides claims for property damage (no personal injury). Legal costs included in claims cost</t>
  </si>
  <si>
    <t>Medway Council</t>
  </si>
  <si>
    <t>Merthyr Tydfil Council</t>
  </si>
  <si>
    <t>Breakdowns not given. Q.1 total £1805, Q.2 total 1, Q 3 total £80,770 (This seems wrong - £80,770 legal costs for 1 claim worth £1805, but I called up and they confirmed it)</t>
  </si>
  <si>
    <t>London Borough of Merton</t>
  </si>
  <si>
    <t>Middlesbrough Borough Council</t>
  </si>
  <si>
    <t>Midlothian Council</t>
  </si>
  <si>
    <t>Milton Keynes Council</t>
  </si>
  <si>
    <t> £29,289.37</t>
  </si>
  <si>
    <t> 4</t>
  </si>
  <si>
    <t>Did not provide Q3 on figs for 2012/13</t>
  </si>
  <si>
    <t>Monmouthshire Council</t>
  </si>
  <si>
    <t>2016 and 2017 include esimtated outstanding payouts. No info provided for q3. (not held)</t>
  </si>
  <si>
    <t>Moray Council</t>
  </si>
  <si>
    <t>Would not give year breakdown or road user type</t>
  </si>
  <si>
    <t>Neath Port Talbot Council</t>
  </si>
  <si>
    <t>Network Rail</t>
  </si>
  <si>
    <t>Newcastle upon Tyne City Council</t>
  </si>
  <si>
    <t>London Borough of Newham</t>
  </si>
  <si>
    <t xml:space="preserve">No Breakdown Given by year. </t>
  </si>
  <si>
    <t>Newport Council</t>
  </si>
  <si>
    <t>Norfolk County Council</t>
  </si>
  <si>
    <t>North Ayrshire Council</t>
  </si>
  <si>
    <t>North East Lincolnshire Council</t>
  </si>
  <si>
    <t>North Lanarkshire Council</t>
  </si>
  <si>
    <t>North Lincolnshire Council</t>
  </si>
  <si>
    <t>North Somerset Council</t>
  </si>
  <si>
    <t>No info held for q3</t>
  </si>
  <si>
    <t>North Tyneside Council</t>
  </si>
  <si>
    <t>North Yorkshire County Council</t>
  </si>
  <si>
    <t>Northamptonshire County Council</t>
  </si>
  <si>
    <t>DfI Roads</t>
  </si>
  <si>
    <t>Northumberland County Council</t>
  </si>
  <si>
    <t>Nottingham City Council</t>
  </si>
  <si>
    <t>Nottinghamshire County Council</t>
  </si>
  <si>
    <t>Oldham Metropolitan Borough Council</t>
  </si>
  <si>
    <t>Unable to provide breakdown for q2 and does not have info for q3</t>
  </si>
  <si>
    <t>Orkney Islands Council</t>
  </si>
  <si>
    <t>Oxfordshire County Council</t>
  </si>
  <si>
    <t>Pembrokeshire Council</t>
  </si>
  <si>
    <t>Perth &amp; Kinross Council</t>
  </si>
  <si>
    <t>Peterborough City Council</t>
  </si>
  <si>
    <t>Plymouth City Council</t>
  </si>
  <si>
    <t>Poole Borough Council</t>
  </si>
  <si>
    <t>Portsmouth City Council</t>
  </si>
  <si>
    <t>Powys County Council</t>
  </si>
  <si>
    <t>Reading Borough Council</t>
  </si>
  <si>
    <t>London Borough of Redbridge</t>
  </si>
  <si>
    <t>Redcar and Cleveland</t>
  </si>
  <si>
    <t>Renfrewshire Council</t>
  </si>
  <si>
    <t xml:space="preserve">Costs to Q.1 include legal costs. Breakdown not give for q2 - total is 2 cyclist injuries, 4 motorist injuries, 493 motorist damage claims. Q3 no breakdown, £7,106 total in defending claims. </t>
  </si>
  <si>
    <t>Rhondda Cynon Taf County Borough Council</t>
  </si>
  <si>
    <t>London Borough of Richmond upon Thames</t>
  </si>
  <si>
    <t>No response as "no legal defition of a pothole"</t>
  </si>
  <si>
    <t>Rochdale Metropolitan Borough Council</t>
  </si>
  <si>
    <t>Q2 cyclists and motorists given together, Q3 not provided (too much time to find)</t>
  </si>
  <si>
    <t>Rotherham Metropolitan Borough Council</t>
  </si>
  <si>
    <t>Re Q2 Where no number, would not give numbers citing "low number" and potential for individuals to be idenitified</t>
  </si>
  <si>
    <t>Rutland County Council</t>
  </si>
  <si>
    <t>Refused to submit numbers of compensation payouts and legal costs</t>
  </si>
  <si>
    <t>Salford City Council</t>
  </si>
  <si>
    <t xml:space="preserve">Re Q3 the council does not hold the information in such a way that it can reasonably be collated </t>
  </si>
  <si>
    <t>Sandwell Metropolitan Borough Council</t>
  </si>
  <si>
    <t>Scottish Borders Council</t>
  </si>
  <si>
    <t>Sefton Metropolitan Borough Council</t>
  </si>
  <si>
    <t>Sheffield City Council</t>
  </si>
  <si>
    <t>Shetland Islands Council</t>
  </si>
  <si>
    <t>Shropshire Council</t>
  </si>
  <si>
    <t>Slough Borough Council</t>
  </si>
  <si>
    <t>Solihull Metropolitan Borough Council</t>
  </si>
  <si>
    <t>Somerset County Council</t>
  </si>
  <si>
    <t xml:space="preserve">No numbers for cyclists - numbers too low. </t>
  </si>
  <si>
    <t>South Ayrshire Council</t>
  </si>
  <si>
    <t>South Gloucestershire District Council</t>
  </si>
  <si>
    <t>South Lanarkshire Council</t>
  </si>
  <si>
    <t>South Tyneside Metropolitan Borough Council</t>
  </si>
  <si>
    <t>Southampton City Council</t>
  </si>
  <si>
    <t xml:space="preserve">Ans Q3 is held by an external third party.  </t>
  </si>
  <si>
    <t>Southend-on-Sea Council</t>
  </si>
  <si>
    <t>London Borough of Southwark</t>
  </si>
  <si>
    <t xml:space="preserve">Could not give q2 breakdown </t>
  </si>
  <si>
    <t>St Helens Borough Council</t>
  </si>
  <si>
    <t>Staffordshire County Council</t>
  </si>
  <si>
    <t>Stirling Council</t>
  </si>
  <si>
    <t>Stockport Metropolitan Borough Council</t>
  </si>
  <si>
    <t>.</t>
  </si>
  <si>
    <t xml:space="preserve">Q.3 included in claim cost. Q2 2014-17 answer given "less than 5" - put 4. </t>
  </si>
  <si>
    <t>Stockton-on-Tees Borough Council</t>
  </si>
  <si>
    <t>Stoke-on-Trent City Council</t>
  </si>
  <si>
    <t>Suffolk County Council</t>
  </si>
  <si>
    <t>Sunderland City Council</t>
  </si>
  <si>
    <t>Surrey County Council</t>
  </si>
  <si>
    <t>Could not provide answer to q3</t>
  </si>
  <si>
    <t>London Borough of Sutton</t>
  </si>
  <si>
    <t>Did not provide annual breakdown and only a total compensation figure for cyclists and motorists</t>
  </si>
  <si>
    <t>City &amp; County of Swansea</t>
  </si>
  <si>
    <t>Swindon Borough Council</t>
  </si>
  <si>
    <t>Tameside Metropolitan Borough Council</t>
  </si>
  <si>
    <t>Telford &amp; Wrekin Council</t>
  </si>
  <si>
    <t>No answers for 2013</t>
  </si>
  <si>
    <t>Thurrock Council</t>
  </si>
  <si>
    <t>Responded but gave answer '0' to all questions</t>
  </si>
  <si>
    <t>Torbay Council</t>
  </si>
  <si>
    <t>Torfaen County Borough</t>
  </si>
  <si>
    <t>Only provided total figure</t>
  </si>
  <si>
    <t>London Borough of Tower Hamlets</t>
  </si>
  <si>
    <t>Trafford Council</t>
  </si>
  <si>
    <t>Transport for London</t>
  </si>
  <si>
    <t>Transport Scotland</t>
  </si>
  <si>
    <t>Transport Wales</t>
  </si>
  <si>
    <t>Vale of Glamorgan</t>
  </si>
  <si>
    <t>Wakefield City Metropolitan District Council</t>
  </si>
  <si>
    <t>Walsall Metropolitan Borough Council</t>
  </si>
  <si>
    <t>London Borough of Waltham Forest</t>
  </si>
  <si>
    <t xml:space="preserve">Wandsworth Borough Council </t>
  </si>
  <si>
    <t>Warrington Council</t>
  </si>
  <si>
    <t>Warwickshire County Council</t>
  </si>
  <si>
    <t>Council has provided breakdown between personal injury &amp; property compensation</t>
  </si>
  <si>
    <t>West Berkshire Council</t>
  </si>
  <si>
    <t>West Dunbartonshire</t>
  </si>
  <si>
    <t>West Lothian Council</t>
  </si>
  <si>
    <t>West Sussex County Council</t>
  </si>
  <si>
    <t>City of Westminster</t>
  </si>
  <si>
    <t>Wigan Metropolitan Borough</t>
  </si>
  <si>
    <t>Wiltshire Council</t>
  </si>
  <si>
    <t>Royal Borough of Windsor and Maidenhead</t>
  </si>
  <si>
    <t>Wirral Metropolitan Borough</t>
  </si>
  <si>
    <t>Wokingham Council</t>
  </si>
  <si>
    <t>Wolverhampton City Council</t>
  </si>
  <si>
    <t>Worcestershire County Council</t>
  </si>
  <si>
    <t xml:space="preserve">Won't provide cyclist data because of low numbers, data security. Legal costs included in annual claim costs. </t>
  </si>
  <si>
    <t>Wrexham County Borough Council</t>
  </si>
  <si>
    <t>Cyclists and Motorists not held seperately, 2013/14 and 14/15 relate to all road defects, not just potholes. Info not held for q3</t>
  </si>
  <si>
    <t>City of York</t>
  </si>
  <si>
    <t>Cyclists</t>
  </si>
  <si>
    <t>Motorists</t>
  </si>
  <si>
    <t>Cyclists and motorists</t>
  </si>
  <si>
    <t>Total expenditure</t>
  </si>
  <si>
    <t>Authority which does not differentate between cyclists + motorists</t>
  </si>
  <si>
    <t>Average payout per cyclist</t>
  </si>
  <si>
    <t>Average payout per motorist</t>
  </si>
  <si>
    <t>Average claim</t>
  </si>
  <si>
    <t>Claims/BVMs 2013-16</t>
  </si>
  <si>
    <t>BVMs 2013-16</t>
  </si>
  <si>
    <t>Estimated total claims cost for all authorities</t>
  </si>
  <si>
    <t>Estimated total legal costs for all authorities</t>
  </si>
  <si>
    <t>Total Claims 2013-16</t>
  </si>
  <si>
    <t>Estimates total cost incl. legal costs for all authorities</t>
  </si>
  <si>
    <t>Estimates total claims 2013-16</t>
  </si>
  <si>
    <t>Total financial value of compensation payouts for pothole related  claims (2013-17)</t>
  </si>
  <si>
    <t>Number of successful or settled pothole relaced claims (2013-17)</t>
  </si>
  <si>
    <t>Legal fees incurred  in relation by pothole related claims (2013-17)</t>
  </si>
  <si>
    <t>Total Cyclists and Motorists</t>
  </si>
  <si>
    <t>Response Received?</t>
  </si>
  <si>
    <t>Y</t>
  </si>
  <si>
    <t>N</t>
  </si>
  <si>
    <t>Hull City Council</t>
  </si>
  <si>
    <t>Total number of reponses (out of a possible 212)</t>
  </si>
  <si>
    <t>Average expenditure per authority</t>
  </si>
  <si>
    <t>Full data not broken down or provided (e.g. no breakdown between compensation and legal costs, data of numbers of claims not provided due to low numbers)</t>
  </si>
  <si>
    <t>Authorities which refused to respond on grounds of time or costs</t>
  </si>
  <si>
    <t>Claims/Billion Vehicle Miless 2013-16</t>
  </si>
  <si>
    <t>No breakdown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</si>
</sst>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809]* #,##0.00_-;\-[$£-809]* #,##0.00_-;_-[$£-809]* &quot;-&quot;??_-;_-@_-"/>
    <numFmt numFmtId="165" formatCode="_-&quot;£&quot;* #,##0_-;\-&quot;£&quot;* #,##0_-;_-&quot;£&quot;* &quot;-&quot;??_-;_-@_-"/>
    <numFmt numFmtId="166"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2"/>
      <color rgb="FF000000"/>
      <name val="Arial"/>
      <family val="2"/>
    </font>
    <font>
      <sz val="12"/>
      <color rgb="FF0A0101"/>
      <name val="Helvetica"/>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2" fillId="2" borderId="1" xfId="0" applyFont="1" applyFill="1" applyBorder="1"/>
    <xf numFmtId="0" fontId="2" fillId="2" borderId="1" xfId="0" applyFont="1" applyFill="1" applyBorder="1" applyAlignment="1">
      <alignment horizontal="center" vertical="top"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0" fillId="0" borderId="1" xfId="0" applyBorder="1"/>
    <xf numFmtId="0" fontId="2" fillId="0" borderId="1" xfId="0" applyFont="1" applyBorder="1" applyAlignment="1">
      <alignment horizont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0" fillId="4" borderId="1" xfId="0" applyFill="1" applyBorder="1"/>
    <xf numFmtId="0" fontId="2" fillId="0" borderId="7" xfId="0" applyFont="1" applyBorder="1" applyAlignment="1">
      <alignment horizontal="center"/>
    </xf>
    <xf numFmtId="164" fontId="0" fillId="0" borderId="1" xfId="0" applyNumberFormat="1" applyBorder="1"/>
    <xf numFmtId="164" fontId="0" fillId="3" borderId="1" xfId="1" applyNumberFormat="1" applyFont="1" applyFill="1" applyBorder="1"/>
    <xf numFmtId="164" fontId="0" fillId="3" borderId="1" xfId="0" applyNumberFormat="1" applyFill="1" applyBorder="1"/>
    <xf numFmtId="44" fontId="0" fillId="4" borderId="1" xfId="1" applyFont="1" applyFill="1" applyBorder="1"/>
    <xf numFmtId="0" fontId="0" fillId="0" borderId="1" xfId="0" applyNumberFormat="1" applyBorder="1"/>
    <xf numFmtId="0" fontId="0" fillId="3" borderId="1" xfId="0" applyNumberFormat="1" applyFill="1" applyBorder="1"/>
    <xf numFmtId="164" fontId="0" fillId="0" borderId="7" xfId="0" applyNumberFormat="1" applyBorder="1"/>
    <xf numFmtId="0" fontId="0" fillId="0" borderId="7" xfId="0" applyBorder="1"/>
    <xf numFmtId="0" fontId="0" fillId="2" borderId="1" xfId="0" applyFill="1" applyBorder="1"/>
    <xf numFmtId="164" fontId="0" fillId="4" borderId="1" xfId="0" applyNumberFormat="1" applyFill="1" applyBorder="1"/>
    <xf numFmtId="0" fontId="0" fillId="5" borderId="1" xfId="0" applyFill="1" applyBorder="1"/>
    <xf numFmtId="0" fontId="0" fillId="0" borderId="0" xfId="0" applyNumberFormat="1"/>
    <xf numFmtId="4" fontId="0" fillId="0" borderId="0" xfId="0" applyNumberFormat="1"/>
    <xf numFmtId="3" fontId="0" fillId="0" borderId="0" xfId="0" applyNumberFormat="1"/>
    <xf numFmtId="0" fontId="0" fillId="0" borderId="7" xfId="0" applyNumberFormat="1" applyBorder="1"/>
    <xf numFmtId="164" fontId="0" fillId="0" borderId="8" xfId="0" applyNumberFormat="1" applyFill="1" applyBorder="1"/>
    <xf numFmtId="0" fontId="0" fillId="6" borderId="1" xfId="0" applyFill="1" applyBorder="1"/>
    <xf numFmtId="0" fontId="0" fillId="3" borderId="1" xfId="0" applyFill="1" applyBorder="1"/>
    <xf numFmtId="44" fontId="0" fillId="0" borderId="1" xfId="1" applyFont="1" applyBorder="1"/>
    <xf numFmtId="0" fontId="3" fillId="5" borderId="1" xfId="0" applyFont="1" applyFill="1" applyBorder="1"/>
    <xf numFmtId="44" fontId="4" fillId="0" borderId="0" xfId="1" applyFont="1"/>
    <xf numFmtId="43" fontId="0" fillId="0" borderId="7" xfId="0" applyNumberFormat="1" applyBorder="1"/>
    <xf numFmtId="43" fontId="0" fillId="0" borderId="1" xfId="0" applyNumberFormat="1" applyBorder="1"/>
    <xf numFmtId="165" fontId="0" fillId="0" borderId="0" xfId="0" applyNumberFormat="1"/>
    <xf numFmtId="0" fontId="0" fillId="0" borderId="1" xfId="0" applyFill="1" applyBorder="1"/>
    <xf numFmtId="0" fontId="0" fillId="0" borderId="8" xfId="0" applyFill="1" applyBorder="1"/>
    <xf numFmtId="44" fontId="2" fillId="0" borderId="0" xfId="1" applyFont="1"/>
    <xf numFmtId="44" fontId="0" fillId="0" borderId="0" xfId="1" applyFont="1"/>
    <xf numFmtId="164" fontId="2" fillId="6" borderId="8" xfId="0" applyNumberFormat="1" applyFont="1" applyFill="1" applyBorder="1"/>
    <xf numFmtId="0" fontId="2" fillId="0" borderId="0" xfId="0" applyFont="1"/>
    <xf numFmtId="164" fontId="0" fillId="0" borderId="0" xfId="0" applyNumberFormat="1"/>
    <xf numFmtId="44" fontId="0" fillId="0" borderId="0" xfId="0" applyNumberFormat="1"/>
    <xf numFmtId="0" fontId="5" fillId="0" borderId="0" xfId="0" applyFont="1"/>
    <xf numFmtId="44" fontId="0" fillId="0" borderId="1" xfId="0" applyNumberFormat="1" applyBorder="1"/>
    <xf numFmtId="166" fontId="0" fillId="0" borderId="0" xfId="0" applyNumberFormat="1"/>
    <xf numFmtId="0" fontId="0" fillId="2" borderId="0" xfId="0" applyFill="1"/>
    <xf numFmtId="0" fontId="0" fillId="5" borderId="0" xfId="0" applyFill="1"/>
    <xf numFmtId="0" fontId="2" fillId="2" borderId="4"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44" fontId="0" fillId="3" borderId="1" xfId="0" applyNumberFormat="1" applyFill="1" applyBorder="1"/>
    <xf numFmtId="44" fontId="0" fillId="4" borderId="1" xfId="0" applyNumberFormat="1" applyFill="1" applyBorder="1"/>
    <xf numFmtId="0" fontId="0" fillId="0" borderId="0" xfId="0" applyFill="1" applyBorder="1"/>
    <xf numFmtId="164" fontId="0" fillId="0" borderId="9" xfId="0" applyNumberFormat="1" applyFill="1" applyBorder="1"/>
    <xf numFmtId="44" fontId="0" fillId="0" borderId="7" xfId="0" applyNumberFormat="1" applyBorder="1"/>
    <xf numFmtId="44" fontId="0" fillId="0" borderId="1" xfId="1" applyNumberFormat="1" applyFont="1" applyBorder="1"/>
    <xf numFmtId="44" fontId="2" fillId="0" borderId="0" xfId="0" applyNumberFormat="1" applyFont="1"/>
    <xf numFmtId="0" fontId="0" fillId="3" borderId="0" xfId="0" applyFill="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46"/>
  <sheetViews>
    <sheetView tabSelected="1" zoomScaleNormal="100" workbookViewId="0">
      <selection activeCell="C244" sqref="C244"/>
    </sheetView>
  </sheetViews>
  <sheetFormatPr defaultRowHeight="15" x14ac:dyDescent="0.25"/>
  <cols>
    <col min="1" max="1" width="44.140625" customWidth="1"/>
    <col min="2" max="2" width="18.5703125" customWidth="1"/>
    <col min="3" max="3" width="14.7109375" customWidth="1"/>
    <col min="4" max="4" width="15.7109375" customWidth="1"/>
    <col min="5" max="5" width="17" customWidth="1"/>
    <col min="6" max="6" width="22.7109375" customWidth="1"/>
    <col min="7" max="7" width="21.140625" customWidth="1"/>
    <col min="8" max="8" width="14.5703125" customWidth="1"/>
    <col min="9" max="9" width="14" customWidth="1"/>
    <col min="10" max="10" width="15" customWidth="1"/>
    <col min="11" max="11" width="14.7109375" customWidth="1"/>
    <col min="12" max="12" width="14.42578125" customWidth="1"/>
    <col min="13" max="13" width="16.5703125" customWidth="1"/>
    <col min="14" max="14" width="16.42578125" customWidth="1"/>
    <col min="15" max="15" width="16.140625" customWidth="1"/>
    <col min="28" max="28" width="16.28515625" customWidth="1"/>
    <col min="29" max="29" width="17.7109375" customWidth="1"/>
    <col min="30" max="30" width="14.42578125" customWidth="1"/>
    <col min="31" max="31" width="18.5703125" customWidth="1"/>
    <col min="32" max="32" width="15.5703125" customWidth="1"/>
    <col min="33" max="33" width="17.28515625" customWidth="1"/>
    <col min="34" max="34" width="16" customWidth="1"/>
    <col min="35" max="35" width="16.5703125" customWidth="1"/>
  </cols>
  <sheetData>
    <row r="1" spans="1:40" ht="30" customHeight="1" x14ac:dyDescent="0.25">
      <c r="A1" s="1" t="s">
        <v>0</v>
      </c>
      <c r="B1" s="21"/>
      <c r="C1" s="53" t="s">
        <v>1</v>
      </c>
      <c r="D1" s="53"/>
      <c r="E1" s="53"/>
      <c r="F1" s="53"/>
      <c r="G1" s="53"/>
      <c r="H1" s="53"/>
      <c r="I1" s="53"/>
      <c r="J1" s="53"/>
      <c r="K1" s="53"/>
      <c r="L1" s="53"/>
      <c r="M1" s="53"/>
      <c r="N1" s="54"/>
      <c r="O1" s="2"/>
      <c r="P1" s="3" t="s">
        <v>2</v>
      </c>
      <c r="Q1" s="4"/>
      <c r="R1" s="4"/>
      <c r="S1" s="4"/>
      <c r="T1" s="4"/>
      <c r="U1" s="4"/>
      <c r="V1" s="4"/>
      <c r="W1" s="4"/>
      <c r="X1" s="4"/>
      <c r="Y1" s="4"/>
      <c r="Z1" s="4"/>
      <c r="AA1" s="4"/>
      <c r="AB1" s="50"/>
      <c r="AC1" s="5" t="s">
        <v>3</v>
      </c>
      <c r="AD1" s="6"/>
      <c r="AE1" s="6"/>
      <c r="AF1" s="6"/>
      <c r="AG1" s="6"/>
      <c r="AH1" s="6"/>
      <c r="AI1" s="51"/>
      <c r="AJ1" s="51"/>
      <c r="AK1" s="51"/>
      <c r="AL1" s="51"/>
      <c r="AM1" s="51"/>
      <c r="AN1" s="52"/>
    </row>
    <row r="2" spans="1:40" x14ac:dyDescent="0.25">
      <c r="A2" s="7"/>
      <c r="B2" s="7" t="s">
        <v>301</v>
      </c>
      <c r="C2" s="56" t="s">
        <v>4</v>
      </c>
      <c r="D2" s="56"/>
      <c r="E2" s="56"/>
      <c r="F2" s="56"/>
      <c r="G2" s="56"/>
      <c r="H2" s="57"/>
      <c r="I2" s="55" t="s">
        <v>5</v>
      </c>
      <c r="J2" s="56"/>
      <c r="K2" s="56"/>
      <c r="L2" s="56"/>
      <c r="M2" s="56"/>
      <c r="N2" s="57"/>
      <c r="O2" s="8"/>
      <c r="P2" s="55" t="s">
        <v>4</v>
      </c>
      <c r="Q2" s="56"/>
      <c r="R2" s="56"/>
      <c r="S2" s="56"/>
      <c r="T2" s="57"/>
      <c r="U2" s="55" t="s">
        <v>5</v>
      </c>
      <c r="V2" s="56"/>
      <c r="W2" s="56"/>
      <c r="X2" s="56"/>
      <c r="Y2" s="56"/>
      <c r="Z2" s="56"/>
      <c r="AA2" s="57"/>
      <c r="AB2" s="8"/>
      <c r="AC2" s="8"/>
      <c r="AD2" s="8"/>
      <c r="AE2" s="8"/>
      <c r="AF2" s="8"/>
      <c r="AG2" s="8"/>
      <c r="AH2" s="8"/>
      <c r="AI2" s="8"/>
      <c r="AJ2" s="8"/>
      <c r="AK2" s="8"/>
      <c r="AL2" s="8"/>
      <c r="AM2" s="8"/>
    </row>
    <row r="3" spans="1:40" x14ac:dyDescent="0.25">
      <c r="A3" s="7"/>
      <c r="B3" s="7"/>
      <c r="C3" s="12">
        <v>2013</v>
      </c>
      <c r="D3" s="8">
        <v>2014</v>
      </c>
      <c r="E3" s="8">
        <v>2015</v>
      </c>
      <c r="F3" s="8">
        <v>2016</v>
      </c>
      <c r="G3" s="8">
        <v>2017</v>
      </c>
      <c r="H3" s="9" t="s">
        <v>6</v>
      </c>
      <c r="I3" s="8">
        <v>2013</v>
      </c>
      <c r="J3" s="8">
        <v>2014</v>
      </c>
      <c r="K3" s="8">
        <v>2015</v>
      </c>
      <c r="L3" s="8">
        <v>2016</v>
      </c>
      <c r="M3" s="8">
        <v>2017</v>
      </c>
      <c r="N3" s="9" t="s">
        <v>6</v>
      </c>
      <c r="O3" s="10" t="s">
        <v>300</v>
      </c>
      <c r="P3" s="8">
        <v>2013</v>
      </c>
      <c r="Q3" s="8">
        <v>2014</v>
      </c>
      <c r="R3" s="8">
        <v>2015</v>
      </c>
      <c r="S3" s="8">
        <v>2016</v>
      </c>
      <c r="T3" s="8">
        <v>2017</v>
      </c>
      <c r="U3" s="9" t="s">
        <v>6</v>
      </c>
      <c r="V3" s="8">
        <v>2013</v>
      </c>
      <c r="W3" s="8">
        <v>2014</v>
      </c>
      <c r="X3" s="8">
        <v>2015</v>
      </c>
      <c r="Y3" s="8">
        <v>2016</v>
      </c>
      <c r="Z3" s="8">
        <v>2017</v>
      </c>
      <c r="AA3" s="9" t="s">
        <v>6</v>
      </c>
      <c r="AB3" s="11" t="s">
        <v>300</v>
      </c>
      <c r="AC3" s="12">
        <v>2013</v>
      </c>
      <c r="AD3" s="8">
        <v>2014</v>
      </c>
      <c r="AE3" s="8">
        <v>2015</v>
      </c>
      <c r="AF3" s="8">
        <v>2016</v>
      </c>
      <c r="AG3" s="8">
        <v>2017</v>
      </c>
      <c r="AH3" s="9" t="s">
        <v>6</v>
      </c>
      <c r="AI3" s="11" t="s">
        <v>7</v>
      </c>
      <c r="AJ3" s="12" t="s">
        <v>8</v>
      </c>
      <c r="AK3" s="8"/>
      <c r="AL3" s="8"/>
      <c r="AM3" s="8"/>
    </row>
    <row r="4" spans="1:40" x14ac:dyDescent="0.25">
      <c r="A4" s="7" t="s">
        <v>9</v>
      </c>
      <c r="B4" s="23" t="s">
        <v>302</v>
      </c>
      <c r="C4" s="19">
        <v>0</v>
      </c>
      <c r="D4" s="13">
        <v>0</v>
      </c>
      <c r="E4" s="13">
        <v>0</v>
      </c>
      <c r="F4" s="13">
        <v>0</v>
      </c>
      <c r="G4" s="13">
        <v>0</v>
      </c>
      <c r="H4" s="14">
        <f>SUM(C4:G4)</f>
        <v>0</v>
      </c>
      <c r="I4" s="13">
        <v>0</v>
      </c>
      <c r="J4" s="13">
        <v>0</v>
      </c>
      <c r="K4" s="13">
        <v>0</v>
      </c>
      <c r="L4" s="13">
        <v>0</v>
      </c>
      <c r="M4" s="13">
        <v>0</v>
      </c>
      <c r="N4" s="58">
        <f>SUM(I4:M4)</f>
        <v>0</v>
      </c>
      <c r="O4" s="16">
        <f>SUM(H4+N4)</f>
        <v>0</v>
      </c>
      <c r="P4" s="17"/>
      <c r="Q4" s="17"/>
      <c r="R4" s="17"/>
      <c r="S4" s="17"/>
      <c r="T4" s="17"/>
      <c r="U4" s="18">
        <f>SUM(P4:T4)</f>
        <v>0</v>
      </c>
      <c r="V4" s="17"/>
      <c r="W4" s="17"/>
      <c r="X4" s="17"/>
      <c r="Y4" s="17"/>
      <c r="Z4" s="17"/>
      <c r="AA4" s="18">
        <f>SUM(V4:Z4)</f>
        <v>0</v>
      </c>
      <c r="AB4" s="11">
        <f>U4+AA4</f>
        <v>0</v>
      </c>
      <c r="AC4" s="19">
        <v>690</v>
      </c>
      <c r="AD4" s="13">
        <v>900</v>
      </c>
      <c r="AE4" s="13">
        <v>2216.4</v>
      </c>
      <c r="AF4" s="13">
        <v>0</v>
      </c>
      <c r="AG4" s="13">
        <v>0</v>
      </c>
      <c r="AH4" s="15">
        <f>SUM(AC4:AG4)</f>
        <v>3806.4</v>
      </c>
      <c r="AI4" s="11"/>
      <c r="AJ4" s="20"/>
      <c r="AK4" s="7"/>
      <c r="AL4" s="7"/>
      <c r="AM4" s="7"/>
    </row>
    <row r="5" spans="1:40" x14ac:dyDescent="0.25">
      <c r="A5" s="21" t="s">
        <v>10</v>
      </c>
      <c r="B5" s="23" t="s">
        <v>302</v>
      </c>
      <c r="C5" s="19">
        <v>0</v>
      </c>
      <c r="D5" s="13">
        <v>0</v>
      </c>
      <c r="E5" s="13">
        <v>0</v>
      </c>
      <c r="F5" s="13">
        <v>0</v>
      </c>
      <c r="G5" s="13">
        <v>0</v>
      </c>
      <c r="H5" s="14">
        <f t="shared" ref="H5:H68" si="0">SUM(C5:G5)</f>
        <v>0</v>
      </c>
      <c r="I5" s="13">
        <v>15930.94</v>
      </c>
      <c r="J5" s="13">
        <v>8511.31</v>
      </c>
      <c r="K5" s="13">
        <v>28120.15</v>
      </c>
      <c r="L5" s="13">
        <v>10211.51</v>
      </c>
      <c r="M5" s="13">
        <v>9931.92</v>
      </c>
      <c r="N5" s="58">
        <f>SUM(I5:M5)</f>
        <v>72705.83</v>
      </c>
      <c r="O5" s="16">
        <f t="shared" ref="O5:O68" si="1">SUM(H5+N5)</f>
        <v>72705.83</v>
      </c>
      <c r="P5" s="17"/>
      <c r="Q5" s="17"/>
      <c r="R5" s="17"/>
      <c r="S5" s="17"/>
      <c r="T5" s="17"/>
      <c r="U5" s="18">
        <f t="shared" ref="U5:U68" si="2">SUM(P5:T5)</f>
        <v>0</v>
      </c>
      <c r="V5" s="17">
        <v>38</v>
      </c>
      <c r="W5" s="17">
        <v>29</v>
      </c>
      <c r="X5" s="17">
        <v>38</v>
      </c>
      <c r="Y5" s="17">
        <v>38</v>
      </c>
      <c r="Z5" s="17">
        <v>45</v>
      </c>
      <c r="AA5" s="18">
        <f t="shared" ref="AA5:AA68" si="3">SUM(V5:Z5)</f>
        <v>188</v>
      </c>
      <c r="AB5" s="11">
        <f>U5+AA5</f>
        <v>188</v>
      </c>
      <c r="AC5" s="19">
        <v>4240</v>
      </c>
      <c r="AD5" s="13">
        <v>60</v>
      </c>
      <c r="AE5" s="13">
        <v>4098.8</v>
      </c>
      <c r="AF5" s="13">
        <v>260</v>
      </c>
      <c r="AG5" s="13">
        <v>0</v>
      </c>
      <c r="AH5" s="15">
        <f t="shared" ref="AH5:AH66" si="4">SUM(AC5:AG5)</f>
        <v>8658.7999999999993</v>
      </c>
      <c r="AI5" s="22">
        <f t="shared" ref="AI5:AI68" si="5">AH5+O5</f>
        <v>81364.63</v>
      </c>
      <c r="AJ5" s="20"/>
      <c r="AK5" s="7"/>
      <c r="AL5" s="7"/>
      <c r="AM5" s="7"/>
    </row>
    <row r="6" spans="1:40" x14ac:dyDescent="0.25">
      <c r="A6" s="7" t="s">
        <v>11</v>
      </c>
      <c r="B6" s="23" t="s">
        <v>302</v>
      </c>
      <c r="C6" s="19">
        <v>0</v>
      </c>
      <c r="D6" s="13">
        <v>0</v>
      </c>
      <c r="E6" s="13">
        <v>0</v>
      </c>
      <c r="F6" s="13">
        <v>0</v>
      </c>
      <c r="G6" s="13">
        <v>0</v>
      </c>
      <c r="H6" s="14">
        <f t="shared" si="0"/>
        <v>0</v>
      </c>
      <c r="I6" s="13">
        <v>1240.3800000000001</v>
      </c>
      <c r="J6" s="13">
        <v>1459.21</v>
      </c>
      <c r="K6" s="13">
        <v>755.98</v>
      </c>
      <c r="L6" s="13">
        <v>72</v>
      </c>
      <c r="M6" s="13">
        <v>0</v>
      </c>
      <c r="N6" s="58">
        <f>SUM(I6:M6)</f>
        <v>3527.57</v>
      </c>
      <c r="O6" s="16">
        <f t="shared" si="1"/>
        <v>3527.57</v>
      </c>
      <c r="P6" s="17">
        <v>0</v>
      </c>
      <c r="Q6" s="17">
        <v>0</v>
      </c>
      <c r="R6" s="17">
        <v>0</v>
      </c>
      <c r="S6" s="17">
        <v>0</v>
      </c>
      <c r="T6" s="17">
        <v>0</v>
      </c>
      <c r="U6" s="18">
        <f t="shared" si="2"/>
        <v>0</v>
      </c>
      <c r="V6" s="17">
        <v>4</v>
      </c>
      <c r="W6" s="17">
        <v>7</v>
      </c>
      <c r="X6" s="17">
        <v>9</v>
      </c>
      <c r="Y6" s="17">
        <v>1</v>
      </c>
      <c r="Z6" s="17">
        <v>0</v>
      </c>
      <c r="AA6" s="18">
        <f t="shared" si="3"/>
        <v>21</v>
      </c>
      <c r="AB6" s="11">
        <f>U6+AA6</f>
        <v>21</v>
      </c>
      <c r="AC6" s="19">
        <v>0</v>
      </c>
      <c r="AD6" s="13">
        <v>0</v>
      </c>
      <c r="AE6" s="13">
        <v>0</v>
      </c>
      <c r="AF6" s="13">
        <v>0</v>
      </c>
      <c r="AG6" s="13">
        <v>0</v>
      </c>
      <c r="AH6" s="15">
        <f t="shared" si="4"/>
        <v>0</v>
      </c>
      <c r="AI6" s="22">
        <f t="shared" si="5"/>
        <v>3527.57</v>
      </c>
      <c r="AJ6" s="20"/>
      <c r="AK6" s="7"/>
      <c r="AL6" s="7"/>
      <c r="AM6" s="7"/>
    </row>
    <row r="7" spans="1:40" x14ac:dyDescent="0.25">
      <c r="A7" s="7" t="s">
        <v>12</v>
      </c>
      <c r="B7" s="23" t="s">
        <v>302</v>
      </c>
      <c r="C7" s="19">
        <v>0</v>
      </c>
      <c r="D7" s="13">
        <v>22584.5</v>
      </c>
      <c r="E7" s="13">
        <v>0</v>
      </c>
      <c r="F7" s="13">
        <v>0</v>
      </c>
      <c r="G7" s="13">
        <v>0</v>
      </c>
      <c r="H7" s="14">
        <f t="shared" si="0"/>
        <v>22584.5</v>
      </c>
      <c r="I7" s="13">
        <v>6068.3</v>
      </c>
      <c r="J7" s="13">
        <v>1818.54</v>
      </c>
      <c r="K7" s="13">
        <v>2341.04</v>
      </c>
      <c r="L7" s="13">
        <v>1333.89</v>
      </c>
      <c r="M7" s="13">
        <v>1826.12</v>
      </c>
      <c r="N7" s="58">
        <f t="shared" ref="N7:N68" si="6">SUM(I7:M7)</f>
        <v>13387.89</v>
      </c>
      <c r="O7" s="16">
        <f t="shared" si="1"/>
        <v>35972.39</v>
      </c>
      <c r="P7" s="17"/>
      <c r="Q7" s="17">
        <v>1</v>
      </c>
      <c r="R7" s="17"/>
      <c r="S7" s="17"/>
      <c r="T7" s="17"/>
      <c r="U7" s="18">
        <f t="shared" si="2"/>
        <v>1</v>
      </c>
      <c r="V7" s="17">
        <v>17</v>
      </c>
      <c r="W7" s="17">
        <v>6</v>
      </c>
      <c r="X7" s="17">
        <v>8</v>
      </c>
      <c r="Y7" s="17">
        <v>8</v>
      </c>
      <c r="Z7" s="17">
        <v>7</v>
      </c>
      <c r="AA7" s="18">
        <f t="shared" si="3"/>
        <v>46</v>
      </c>
      <c r="AB7" s="11">
        <f t="shared" ref="AB7:AB70" si="7">U7+AA7</f>
        <v>47</v>
      </c>
      <c r="AC7" s="19">
        <v>0</v>
      </c>
      <c r="AD7" s="13">
        <v>0</v>
      </c>
      <c r="AE7" s="13">
        <v>0</v>
      </c>
      <c r="AF7" s="13">
        <v>0</v>
      </c>
      <c r="AG7" s="13">
        <v>0</v>
      </c>
      <c r="AH7" s="15">
        <f t="shared" si="4"/>
        <v>0</v>
      </c>
      <c r="AI7" s="22">
        <f t="shared" si="5"/>
        <v>35972.39</v>
      </c>
      <c r="AJ7" s="20"/>
      <c r="AK7" s="7"/>
      <c r="AL7" s="7"/>
      <c r="AM7" s="7"/>
    </row>
    <row r="8" spans="1:40" x14ac:dyDescent="0.25">
      <c r="A8" s="7" t="s">
        <v>13</v>
      </c>
      <c r="B8" s="30" t="s">
        <v>303</v>
      </c>
      <c r="C8" s="19">
        <v>0</v>
      </c>
      <c r="D8" s="13">
        <v>0</v>
      </c>
      <c r="E8" s="13">
        <v>0</v>
      </c>
      <c r="F8" s="13">
        <v>0</v>
      </c>
      <c r="G8" s="13">
        <v>0</v>
      </c>
      <c r="H8" s="14">
        <f t="shared" si="0"/>
        <v>0</v>
      </c>
      <c r="I8" s="13">
        <v>0</v>
      </c>
      <c r="J8" s="13">
        <v>0</v>
      </c>
      <c r="K8" s="13">
        <v>0</v>
      </c>
      <c r="L8" s="13">
        <v>0</v>
      </c>
      <c r="M8" s="13">
        <v>0</v>
      </c>
      <c r="N8" s="58">
        <f t="shared" si="6"/>
        <v>0</v>
      </c>
      <c r="O8" s="16">
        <f t="shared" si="1"/>
        <v>0</v>
      </c>
      <c r="P8" s="17"/>
      <c r="Q8" s="17"/>
      <c r="R8" s="17"/>
      <c r="S8" s="17"/>
      <c r="T8" s="17"/>
      <c r="U8" s="18">
        <f t="shared" si="2"/>
        <v>0</v>
      </c>
      <c r="V8" s="17"/>
      <c r="W8" s="17"/>
      <c r="X8" s="17"/>
      <c r="Y8" s="17"/>
      <c r="Z8" s="17"/>
      <c r="AA8" s="18">
        <f t="shared" si="3"/>
        <v>0</v>
      </c>
      <c r="AB8" s="11">
        <f t="shared" si="7"/>
        <v>0</v>
      </c>
      <c r="AC8" s="19"/>
      <c r="AD8" s="13"/>
      <c r="AE8" s="13"/>
      <c r="AF8" s="13"/>
      <c r="AG8" s="13"/>
      <c r="AH8" s="15">
        <f t="shared" si="4"/>
        <v>0</v>
      </c>
      <c r="AI8" s="22">
        <f t="shared" si="5"/>
        <v>0</v>
      </c>
      <c r="AJ8" s="20"/>
      <c r="AK8" s="7"/>
      <c r="AL8" s="7"/>
      <c r="AM8" s="7"/>
    </row>
    <row r="9" spans="1:40" x14ac:dyDescent="0.25">
      <c r="A9" s="23" t="s">
        <v>14</v>
      </c>
      <c r="B9" s="23" t="s">
        <v>302</v>
      </c>
      <c r="C9" s="19"/>
      <c r="D9" s="13">
        <v>62525.88</v>
      </c>
      <c r="E9" s="13">
        <v>0</v>
      </c>
      <c r="F9" s="13">
        <v>0</v>
      </c>
      <c r="G9" s="13">
        <v>0</v>
      </c>
      <c r="H9" s="14">
        <f t="shared" si="0"/>
        <v>62525.88</v>
      </c>
      <c r="I9" s="13">
        <v>0</v>
      </c>
      <c r="J9" s="13"/>
      <c r="K9" s="13">
        <v>54694.89</v>
      </c>
      <c r="L9" s="13">
        <v>0</v>
      </c>
      <c r="M9" s="13">
        <v>18940.849999999999</v>
      </c>
      <c r="N9" s="58">
        <f t="shared" si="6"/>
        <v>73635.739999999991</v>
      </c>
      <c r="O9" s="16">
        <f t="shared" si="1"/>
        <v>136161.62</v>
      </c>
      <c r="P9" s="17">
        <v>0</v>
      </c>
      <c r="Q9" s="17">
        <v>3</v>
      </c>
      <c r="R9" s="17">
        <v>4</v>
      </c>
      <c r="S9" s="17">
        <v>0</v>
      </c>
      <c r="T9" s="17">
        <v>1</v>
      </c>
      <c r="U9" s="18">
        <f t="shared" si="2"/>
        <v>8</v>
      </c>
      <c r="V9" s="17">
        <v>0</v>
      </c>
      <c r="W9" s="17">
        <v>0</v>
      </c>
      <c r="X9" s="17">
        <v>2</v>
      </c>
      <c r="Y9" s="17">
        <v>0</v>
      </c>
      <c r="Z9" s="17">
        <v>1</v>
      </c>
      <c r="AA9" s="18">
        <f t="shared" si="3"/>
        <v>3</v>
      </c>
      <c r="AB9" s="11">
        <f t="shared" si="7"/>
        <v>11</v>
      </c>
      <c r="AC9" s="19"/>
      <c r="AD9" s="13"/>
      <c r="AE9" s="13"/>
      <c r="AF9" s="13"/>
      <c r="AG9" s="13"/>
      <c r="AH9" s="15">
        <f t="shared" si="4"/>
        <v>0</v>
      </c>
      <c r="AI9" s="22">
        <f t="shared" si="5"/>
        <v>136161.62</v>
      </c>
      <c r="AJ9" s="20" t="s">
        <v>15</v>
      </c>
      <c r="AK9" s="7"/>
      <c r="AL9" s="7"/>
      <c r="AM9" s="7"/>
    </row>
    <row r="10" spans="1:40" x14ac:dyDescent="0.25">
      <c r="A10" s="7" t="s">
        <v>16</v>
      </c>
      <c r="B10" s="23" t="s">
        <v>302</v>
      </c>
      <c r="C10" s="19">
        <v>2835</v>
      </c>
      <c r="D10" s="13">
        <v>34057.599999999999</v>
      </c>
      <c r="E10" s="13">
        <v>88468.07</v>
      </c>
      <c r="F10" s="13">
        <v>9515.68</v>
      </c>
      <c r="G10" s="13">
        <v>26556.06</v>
      </c>
      <c r="H10" s="14">
        <f t="shared" si="0"/>
        <v>161432.41</v>
      </c>
      <c r="I10" s="13">
        <v>31467.31</v>
      </c>
      <c r="J10" s="13">
        <v>22942.5</v>
      </c>
      <c r="K10" s="13">
        <v>43947.519999999997</v>
      </c>
      <c r="L10" s="13">
        <v>9488.0300000000007</v>
      </c>
      <c r="M10" s="13">
        <v>2721.18</v>
      </c>
      <c r="N10" s="58">
        <f t="shared" si="6"/>
        <v>110566.53999999998</v>
      </c>
      <c r="O10" s="16">
        <f t="shared" si="1"/>
        <v>271998.94999999995</v>
      </c>
      <c r="P10" s="17">
        <v>1</v>
      </c>
      <c r="Q10" s="17">
        <v>1</v>
      </c>
      <c r="R10" s="17">
        <v>3</v>
      </c>
      <c r="S10" s="17">
        <v>1</v>
      </c>
      <c r="T10" s="17">
        <v>1</v>
      </c>
      <c r="U10" s="18">
        <f t="shared" si="2"/>
        <v>7</v>
      </c>
      <c r="V10" s="17">
        <v>12</v>
      </c>
      <c r="W10" s="17">
        <v>28</v>
      </c>
      <c r="X10" s="17">
        <v>20</v>
      </c>
      <c r="Y10" s="17">
        <v>24</v>
      </c>
      <c r="Z10" s="17">
        <v>13</v>
      </c>
      <c r="AA10" s="18">
        <f t="shared" si="3"/>
        <v>97</v>
      </c>
      <c r="AB10" s="11">
        <f t="shared" si="7"/>
        <v>104</v>
      </c>
      <c r="AC10" s="19">
        <v>23214.27</v>
      </c>
      <c r="AD10" s="13">
        <v>41065.599999999999</v>
      </c>
      <c r="AE10" s="13">
        <v>61618.77</v>
      </c>
      <c r="AF10" s="13">
        <v>9525.68</v>
      </c>
      <c r="AG10" s="13">
        <v>19556.060000000001</v>
      </c>
      <c r="AH10" s="15">
        <f t="shared" si="4"/>
        <v>154980.37999999998</v>
      </c>
      <c r="AI10" s="22">
        <f t="shared" si="5"/>
        <v>426979.32999999996</v>
      </c>
      <c r="AJ10" s="20"/>
      <c r="AK10" s="7"/>
      <c r="AL10" s="7"/>
      <c r="AM10" s="7"/>
    </row>
    <row r="11" spans="1:40" x14ac:dyDescent="0.25">
      <c r="A11" s="23" t="s">
        <v>17</v>
      </c>
      <c r="B11" s="23" t="s">
        <v>302</v>
      </c>
      <c r="C11" s="19">
        <v>30311</v>
      </c>
      <c r="D11" s="13">
        <v>150</v>
      </c>
      <c r="E11" s="13">
        <v>0</v>
      </c>
      <c r="F11" s="13">
        <v>100</v>
      </c>
      <c r="G11" s="13">
        <v>0</v>
      </c>
      <c r="H11" s="14">
        <f t="shared" si="0"/>
        <v>30561</v>
      </c>
      <c r="I11" s="13">
        <v>29261</v>
      </c>
      <c r="J11" s="13">
        <v>14703</v>
      </c>
      <c r="K11" s="13">
        <v>3767</v>
      </c>
      <c r="L11" s="13">
        <v>4295</v>
      </c>
      <c r="M11" s="13">
        <v>1237</v>
      </c>
      <c r="N11" s="58">
        <f t="shared" si="6"/>
        <v>53263</v>
      </c>
      <c r="O11" s="16">
        <f t="shared" si="1"/>
        <v>83824</v>
      </c>
      <c r="U11" s="18">
        <v>6</v>
      </c>
      <c r="V11" s="17">
        <v>56</v>
      </c>
      <c r="W11" s="17">
        <v>57</v>
      </c>
      <c r="X11" s="17">
        <v>26</v>
      </c>
      <c r="Y11" s="17">
        <v>23</v>
      </c>
      <c r="Z11" s="17">
        <v>6</v>
      </c>
      <c r="AA11" s="18">
        <f>SUM(V11:Z11)</f>
        <v>168</v>
      </c>
      <c r="AB11" s="11">
        <f t="shared" si="7"/>
        <v>174</v>
      </c>
      <c r="AC11" s="19"/>
      <c r="AD11" s="13"/>
      <c r="AE11" s="13"/>
      <c r="AF11" s="13"/>
      <c r="AG11" s="13"/>
      <c r="AH11" s="15">
        <f t="shared" si="4"/>
        <v>0</v>
      </c>
      <c r="AI11" s="22">
        <f t="shared" si="5"/>
        <v>83824</v>
      </c>
      <c r="AJ11" s="20" t="s">
        <v>15</v>
      </c>
      <c r="AK11" s="7"/>
      <c r="AL11" s="7"/>
      <c r="AM11" s="7"/>
    </row>
    <row r="12" spans="1:40" x14ac:dyDescent="0.25">
      <c r="A12" s="7" t="s">
        <v>18</v>
      </c>
      <c r="B12" s="23" t="s">
        <v>302</v>
      </c>
      <c r="C12" s="19" t="s">
        <v>19</v>
      </c>
      <c r="D12" s="13">
        <v>111.99</v>
      </c>
      <c r="E12" s="13">
        <v>810</v>
      </c>
      <c r="F12" s="13">
        <v>6828</v>
      </c>
      <c r="G12" s="13" t="s">
        <v>20</v>
      </c>
      <c r="H12" s="14">
        <f t="shared" si="0"/>
        <v>7749.99</v>
      </c>
      <c r="I12" s="13">
        <v>3668.56</v>
      </c>
      <c r="J12" s="13">
        <v>2058.15</v>
      </c>
      <c r="K12" s="13">
        <v>2334.25</v>
      </c>
      <c r="L12" s="13">
        <v>5164.1499999999996</v>
      </c>
      <c r="M12" s="13">
        <v>380.5</v>
      </c>
      <c r="N12" s="58">
        <f t="shared" si="6"/>
        <v>13605.61</v>
      </c>
      <c r="O12" s="16">
        <f t="shared" si="1"/>
        <v>21355.599999999999</v>
      </c>
      <c r="P12" s="17" t="s">
        <v>19</v>
      </c>
      <c r="Q12" s="17">
        <v>1</v>
      </c>
      <c r="R12" s="17">
        <v>1</v>
      </c>
      <c r="S12" s="17">
        <v>2</v>
      </c>
      <c r="T12" s="17" t="s">
        <v>20</v>
      </c>
      <c r="U12" s="18">
        <f t="shared" si="2"/>
        <v>4</v>
      </c>
      <c r="V12" s="17">
        <v>11</v>
      </c>
      <c r="W12" s="17">
        <v>7</v>
      </c>
      <c r="X12" s="17">
        <v>8</v>
      </c>
      <c r="Y12" s="17">
        <v>21</v>
      </c>
      <c r="Z12" s="17">
        <v>4</v>
      </c>
      <c r="AA12" s="18">
        <f t="shared" si="3"/>
        <v>51</v>
      </c>
      <c r="AB12" s="11">
        <f t="shared" si="7"/>
        <v>55</v>
      </c>
      <c r="AC12" s="19" t="s">
        <v>19</v>
      </c>
      <c r="AD12" s="13" t="s">
        <v>19</v>
      </c>
      <c r="AE12" s="13">
        <v>323</v>
      </c>
      <c r="AF12" s="13">
        <v>690</v>
      </c>
      <c r="AG12" s="13" t="s">
        <v>20</v>
      </c>
      <c r="AH12" s="15">
        <f t="shared" si="4"/>
        <v>1013</v>
      </c>
      <c r="AI12" s="22">
        <f t="shared" si="5"/>
        <v>22368.6</v>
      </c>
      <c r="AJ12" s="20"/>
      <c r="AK12" s="7"/>
      <c r="AL12" s="7"/>
      <c r="AM12" s="7"/>
    </row>
    <row r="13" spans="1:40" x14ac:dyDescent="0.25">
      <c r="A13" s="21" t="s">
        <v>21</v>
      </c>
      <c r="B13" s="23" t="s">
        <v>302</v>
      </c>
      <c r="C13" s="19">
        <v>0</v>
      </c>
      <c r="D13" s="13">
        <v>0</v>
      </c>
      <c r="E13" s="13">
        <v>0</v>
      </c>
      <c r="F13" s="13">
        <v>0</v>
      </c>
      <c r="G13" s="13">
        <v>0</v>
      </c>
      <c r="H13" s="14">
        <f t="shared" si="0"/>
        <v>0</v>
      </c>
      <c r="I13" s="13">
        <v>9540.82</v>
      </c>
      <c r="J13" s="13">
        <v>21514.19</v>
      </c>
      <c r="K13" s="13">
        <v>3669.24</v>
      </c>
      <c r="L13" s="13">
        <v>3398.3</v>
      </c>
      <c r="M13" s="13">
        <v>23836.2</v>
      </c>
      <c r="N13" s="58">
        <f t="shared" si="6"/>
        <v>61958.75</v>
      </c>
      <c r="O13" s="16">
        <f t="shared" si="1"/>
        <v>61958.75</v>
      </c>
      <c r="P13" s="24"/>
      <c r="Q13" s="24"/>
      <c r="R13" s="24"/>
      <c r="S13" s="24"/>
      <c r="T13" s="24"/>
      <c r="U13" s="18">
        <f t="shared" si="2"/>
        <v>0</v>
      </c>
      <c r="V13" s="17">
        <v>3</v>
      </c>
      <c r="W13" s="17">
        <v>6</v>
      </c>
      <c r="X13" s="17">
        <v>4</v>
      </c>
      <c r="Y13" s="17">
        <v>3</v>
      </c>
      <c r="Z13" s="17">
        <v>4</v>
      </c>
      <c r="AA13" s="18">
        <f t="shared" si="3"/>
        <v>20</v>
      </c>
      <c r="AB13" s="11">
        <f t="shared" si="7"/>
        <v>20</v>
      </c>
      <c r="AC13" s="19">
        <v>5692.87</v>
      </c>
      <c r="AD13" s="13">
        <v>7072.19</v>
      </c>
      <c r="AE13" s="13">
        <v>2889</v>
      </c>
      <c r="AF13" s="13">
        <v>792</v>
      </c>
      <c r="AG13" s="13">
        <v>10053.799999999999</v>
      </c>
      <c r="AH13" s="15">
        <f t="shared" si="4"/>
        <v>26499.859999999997</v>
      </c>
      <c r="AI13" s="22">
        <f t="shared" si="5"/>
        <v>88458.61</v>
      </c>
      <c r="AJ13" s="20"/>
      <c r="AK13" s="7"/>
      <c r="AL13" s="7"/>
      <c r="AM13" s="7"/>
    </row>
    <row r="14" spans="1:40" x14ac:dyDescent="0.25">
      <c r="A14" s="23" t="s">
        <v>22</v>
      </c>
      <c r="B14" s="23" t="s">
        <v>302</v>
      </c>
      <c r="C14" s="19">
        <v>0</v>
      </c>
      <c r="D14" s="13">
        <v>6620.44</v>
      </c>
      <c r="E14" s="13">
        <v>0</v>
      </c>
      <c r="F14" s="13">
        <v>6835</v>
      </c>
      <c r="G14" s="13">
        <v>0</v>
      </c>
      <c r="H14" s="14">
        <f t="shared" si="0"/>
        <v>13455.439999999999</v>
      </c>
      <c r="I14" s="13">
        <v>395055.02</v>
      </c>
      <c r="J14" s="13">
        <v>334090.31</v>
      </c>
      <c r="K14" s="13">
        <v>339493.68</v>
      </c>
      <c r="L14" s="13">
        <v>123786.51</v>
      </c>
      <c r="M14" s="13">
        <v>60054.36</v>
      </c>
      <c r="N14" s="58">
        <f t="shared" si="6"/>
        <v>1252479.8800000001</v>
      </c>
      <c r="O14" s="16">
        <f t="shared" si="1"/>
        <v>1265935.32</v>
      </c>
      <c r="P14" s="17"/>
      <c r="Q14" s="17">
        <v>1</v>
      </c>
      <c r="R14" s="17"/>
      <c r="S14" s="17">
        <v>1</v>
      </c>
      <c r="T14" s="17"/>
      <c r="U14" s="18">
        <f t="shared" si="2"/>
        <v>2</v>
      </c>
      <c r="V14" s="17">
        <v>19</v>
      </c>
      <c r="W14" s="17">
        <v>47</v>
      </c>
      <c r="X14" s="17">
        <v>60</v>
      </c>
      <c r="Y14" s="17">
        <v>64</v>
      </c>
      <c r="Z14" s="17">
        <v>36</v>
      </c>
      <c r="AA14" s="18">
        <f t="shared" si="3"/>
        <v>226</v>
      </c>
      <c r="AB14" s="11">
        <f t="shared" si="7"/>
        <v>228</v>
      </c>
      <c r="AC14" s="19"/>
      <c r="AD14" s="13"/>
      <c r="AE14" s="13"/>
      <c r="AF14" s="13"/>
      <c r="AG14" s="13"/>
      <c r="AH14" s="15">
        <f t="shared" si="4"/>
        <v>0</v>
      </c>
      <c r="AI14" s="22">
        <f t="shared" si="5"/>
        <v>1265935.32</v>
      </c>
      <c r="AJ14" s="20"/>
      <c r="AK14" s="7"/>
      <c r="AL14" s="7"/>
      <c r="AM14" s="7"/>
    </row>
    <row r="15" spans="1:40" x14ac:dyDescent="0.25">
      <c r="A15" s="7" t="s">
        <v>23</v>
      </c>
      <c r="B15" s="30" t="s">
        <v>303</v>
      </c>
      <c r="C15" s="19">
        <v>0</v>
      </c>
      <c r="D15" s="13">
        <v>0</v>
      </c>
      <c r="E15" s="13">
        <v>0</v>
      </c>
      <c r="F15" s="13">
        <v>0</v>
      </c>
      <c r="G15" s="13">
        <v>0</v>
      </c>
      <c r="H15" s="14">
        <f t="shared" si="0"/>
        <v>0</v>
      </c>
      <c r="I15" s="13">
        <v>0</v>
      </c>
      <c r="J15" s="13">
        <v>0</v>
      </c>
      <c r="K15" s="13">
        <v>0</v>
      </c>
      <c r="L15" s="13">
        <v>0</v>
      </c>
      <c r="M15" s="13">
        <v>0</v>
      </c>
      <c r="N15" s="58">
        <f t="shared" si="6"/>
        <v>0</v>
      </c>
      <c r="O15" s="16">
        <f t="shared" si="1"/>
        <v>0</v>
      </c>
      <c r="P15" s="17"/>
      <c r="Q15" s="17"/>
      <c r="R15" s="17"/>
      <c r="S15" s="17"/>
      <c r="T15" s="17"/>
      <c r="U15" s="18">
        <f t="shared" si="2"/>
        <v>0</v>
      </c>
      <c r="V15" s="17"/>
      <c r="W15" s="17"/>
      <c r="X15" s="17"/>
      <c r="Y15" s="17"/>
      <c r="Z15" s="17"/>
      <c r="AA15" s="18">
        <f t="shared" si="3"/>
        <v>0</v>
      </c>
      <c r="AB15" s="11">
        <f t="shared" si="7"/>
        <v>0</v>
      </c>
      <c r="AC15" s="19"/>
      <c r="AD15" s="13"/>
      <c r="AE15" s="13"/>
      <c r="AF15" s="13"/>
      <c r="AG15" s="13"/>
      <c r="AH15" s="15">
        <f t="shared" si="4"/>
        <v>0</v>
      </c>
      <c r="AI15" s="22">
        <f t="shared" si="5"/>
        <v>0</v>
      </c>
      <c r="AJ15" s="20"/>
      <c r="AK15" s="7"/>
      <c r="AL15" s="7"/>
      <c r="AM15" s="7"/>
    </row>
    <row r="16" spans="1:40" x14ac:dyDescent="0.25">
      <c r="A16" s="7" t="s">
        <v>24</v>
      </c>
      <c r="B16" s="23" t="s">
        <v>302</v>
      </c>
      <c r="C16" s="19">
        <v>29105.31</v>
      </c>
      <c r="D16" s="25">
        <v>15000</v>
      </c>
      <c r="E16" s="26">
        <v>3750</v>
      </c>
      <c r="F16">
        <v>96</v>
      </c>
      <c r="G16" s="13">
        <v>0</v>
      </c>
      <c r="H16" s="14">
        <f t="shared" si="0"/>
        <v>47951.31</v>
      </c>
      <c r="I16" s="25">
        <v>866.1</v>
      </c>
      <c r="J16" s="25">
        <v>971.84</v>
      </c>
      <c r="K16">
        <v>306.02999999999997</v>
      </c>
      <c r="L16">
        <v>0</v>
      </c>
      <c r="M16" s="13">
        <v>0</v>
      </c>
      <c r="N16" s="58">
        <f t="shared" si="6"/>
        <v>2143.9700000000003</v>
      </c>
      <c r="O16" s="16">
        <f t="shared" si="1"/>
        <v>50095.28</v>
      </c>
      <c r="P16" s="17">
        <v>7</v>
      </c>
      <c r="Q16" s="17">
        <v>1</v>
      </c>
      <c r="R16" s="17">
        <v>1</v>
      </c>
      <c r="S16" s="17">
        <v>1</v>
      </c>
      <c r="T16" s="17">
        <v>0</v>
      </c>
      <c r="U16" s="18">
        <f t="shared" si="2"/>
        <v>10</v>
      </c>
      <c r="V16" s="17">
        <v>11</v>
      </c>
      <c r="W16" s="17">
        <v>3</v>
      </c>
      <c r="X16" s="17">
        <v>3</v>
      </c>
      <c r="Y16" s="17">
        <v>0</v>
      </c>
      <c r="Z16" s="17">
        <v>0</v>
      </c>
      <c r="AA16" s="18">
        <f t="shared" si="3"/>
        <v>17</v>
      </c>
      <c r="AB16" s="11">
        <f t="shared" si="7"/>
        <v>27</v>
      </c>
      <c r="AC16" s="19">
        <v>27707.48</v>
      </c>
      <c r="AD16" s="13">
        <v>3798</v>
      </c>
      <c r="AE16" s="13">
        <v>1620</v>
      </c>
      <c r="AF16" s="13">
        <v>0</v>
      </c>
      <c r="AG16" s="13">
        <v>0</v>
      </c>
      <c r="AH16" s="15">
        <f t="shared" si="4"/>
        <v>33125.479999999996</v>
      </c>
      <c r="AI16" s="22">
        <f t="shared" si="5"/>
        <v>83220.759999999995</v>
      </c>
      <c r="AJ16" s="20"/>
      <c r="AK16" s="7"/>
      <c r="AL16" s="7"/>
      <c r="AM16" s="7"/>
    </row>
    <row r="17" spans="1:39" x14ac:dyDescent="0.25">
      <c r="A17" s="7" t="s">
        <v>25</v>
      </c>
      <c r="B17" s="23" t="s">
        <v>302</v>
      </c>
      <c r="C17" s="19">
        <v>0</v>
      </c>
      <c r="D17" s="13">
        <v>0</v>
      </c>
      <c r="E17" s="13">
        <v>0</v>
      </c>
      <c r="F17" s="13">
        <v>0</v>
      </c>
      <c r="G17" s="13">
        <v>0</v>
      </c>
      <c r="H17" s="14">
        <f t="shared" si="0"/>
        <v>0</v>
      </c>
      <c r="I17" s="13">
        <v>325</v>
      </c>
      <c r="J17" s="13">
        <v>351.6</v>
      </c>
      <c r="K17" s="13">
        <v>0</v>
      </c>
      <c r="L17" s="13">
        <v>0</v>
      </c>
      <c r="M17" s="13">
        <v>372.65</v>
      </c>
      <c r="N17" s="58">
        <f t="shared" si="6"/>
        <v>1049.25</v>
      </c>
      <c r="O17" s="16">
        <f t="shared" si="1"/>
        <v>1049.25</v>
      </c>
      <c r="P17" s="17">
        <v>0</v>
      </c>
      <c r="Q17" s="17">
        <v>0</v>
      </c>
      <c r="R17" s="17">
        <v>0</v>
      </c>
      <c r="S17" s="17">
        <v>0</v>
      </c>
      <c r="T17" s="17">
        <v>0</v>
      </c>
      <c r="U17" s="18">
        <f t="shared" si="2"/>
        <v>0</v>
      </c>
      <c r="V17" s="17">
        <v>1</v>
      </c>
      <c r="W17" s="17">
        <v>4</v>
      </c>
      <c r="X17" s="17">
        <v>0</v>
      </c>
      <c r="Y17" s="17">
        <v>0</v>
      </c>
      <c r="Z17" s="17">
        <v>1</v>
      </c>
      <c r="AA17" s="18">
        <f t="shared" si="3"/>
        <v>6</v>
      </c>
      <c r="AB17" s="11">
        <f t="shared" si="7"/>
        <v>6</v>
      </c>
      <c r="AC17" s="19">
        <v>0</v>
      </c>
      <c r="AD17" s="13">
        <v>0</v>
      </c>
      <c r="AE17" s="13">
        <v>0</v>
      </c>
      <c r="AF17" s="13">
        <v>0</v>
      </c>
      <c r="AG17" s="13">
        <v>0</v>
      </c>
      <c r="AH17" s="15">
        <f t="shared" si="4"/>
        <v>0</v>
      </c>
      <c r="AI17" s="22">
        <f t="shared" si="5"/>
        <v>1049.25</v>
      </c>
      <c r="AJ17" s="20"/>
      <c r="AK17" s="7"/>
      <c r="AL17" s="7"/>
      <c r="AM17" s="7"/>
    </row>
    <row r="18" spans="1:39" x14ac:dyDescent="0.25">
      <c r="A18" s="7" t="s">
        <v>26</v>
      </c>
      <c r="B18" s="30" t="s">
        <v>303</v>
      </c>
      <c r="C18" s="19">
        <v>0</v>
      </c>
      <c r="D18" s="13">
        <v>0</v>
      </c>
      <c r="E18" s="13">
        <v>0</v>
      </c>
      <c r="F18" s="13">
        <v>0</v>
      </c>
      <c r="G18" s="13">
        <v>0</v>
      </c>
      <c r="H18" s="14">
        <f t="shared" si="0"/>
        <v>0</v>
      </c>
      <c r="I18" s="13">
        <v>0</v>
      </c>
      <c r="J18" s="13">
        <v>0</v>
      </c>
      <c r="K18" s="13">
        <v>0</v>
      </c>
      <c r="L18" s="13">
        <v>0</v>
      </c>
      <c r="M18" s="13">
        <v>0</v>
      </c>
      <c r="N18" s="58">
        <f t="shared" si="6"/>
        <v>0</v>
      </c>
      <c r="O18" s="16">
        <f t="shared" si="1"/>
        <v>0</v>
      </c>
      <c r="P18" s="17"/>
      <c r="Q18" s="17"/>
      <c r="R18" s="17"/>
      <c r="S18" s="17"/>
      <c r="T18" s="17"/>
      <c r="U18" s="18">
        <f t="shared" si="2"/>
        <v>0</v>
      </c>
      <c r="V18" s="17"/>
      <c r="W18" s="17"/>
      <c r="X18" s="17"/>
      <c r="Y18" s="17"/>
      <c r="Z18" s="17"/>
      <c r="AA18" s="18">
        <f t="shared" si="3"/>
        <v>0</v>
      </c>
      <c r="AB18" s="11">
        <f t="shared" si="7"/>
        <v>0</v>
      </c>
      <c r="AC18" s="19"/>
      <c r="AD18" s="13"/>
      <c r="AE18" s="13"/>
      <c r="AF18" s="13"/>
      <c r="AG18" s="13"/>
      <c r="AH18" s="15">
        <f t="shared" si="4"/>
        <v>0</v>
      </c>
      <c r="AI18" s="22">
        <f t="shared" si="5"/>
        <v>0</v>
      </c>
      <c r="AJ18" s="20"/>
      <c r="AK18" s="7"/>
      <c r="AL18" s="7"/>
      <c r="AM18" s="7"/>
    </row>
    <row r="19" spans="1:39" x14ac:dyDescent="0.25">
      <c r="A19" s="7" t="s">
        <v>27</v>
      </c>
      <c r="B19" s="30" t="s">
        <v>303</v>
      </c>
      <c r="C19" s="19">
        <v>0</v>
      </c>
      <c r="D19" s="13">
        <v>0</v>
      </c>
      <c r="E19" s="13">
        <v>0</v>
      </c>
      <c r="F19" s="13">
        <v>0</v>
      </c>
      <c r="G19" s="13">
        <v>0</v>
      </c>
      <c r="H19" s="14">
        <f t="shared" si="0"/>
        <v>0</v>
      </c>
      <c r="I19" s="13">
        <v>0</v>
      </c>
      <c r="J19" s="13">
        <v>0</v>
      </c>
      <c r="K19" s="13">
        <v>0</v>
      </c>
      <c r="L19" s="13">
        <v>0</v>
      </c>
      <c r="M19" s="13">
        <v>0</v>
      </c>
      <c r="N19" s="58">
        <f t="shared" si="6"/>
        <v>0</v>
      </c>
      <c r="O19" s="16">
        <f t="shared" si="1"/>
        <v>0</v>
      </c>
      <c r="P19" s="17"/>
      <c r="Q19" s="17"/>
      <c r="R19" s="17"/>
      <c r="S19" s="17"/>
      <c r="T19" s="17"/>
      <c r="U19" s="18">
        <f t="shared" si="2"/>
        <v>0</v>
      </c>
      <c r="V19" s="17"/>
      <c r="W19" s="17"/>
      <c r="X19" s="17"/>
      <c r="Y19" s="17"/>
      <c r="Z19" s="17"/>
      <c r="AA19" s="18">
        <f t="shared" si="3"/>
        <v>0</v>
      </c>
      <c r="AB19" s="11">
        <f t="shared" si="7"/>
        <v>0</v>
      </c>
      <c r="AC19" s="19"/>
      <c r="AD19" s="13"/>
      <c r="AE19" s="13"/>
      <c r="AF19" s="13"/>
      <c r="AG19" s="13"/>
      <c r="AH19" s="15">
        <f t="shared" si="4"/>
        <v>0</v>
      </c>
      <c r="AI19" s="22">
        <f t="shared" si="5"/>
        <v>0</v>
      </c>
      <c r="AJ19" s="20"/>
      <c r="AK19" s="7"/>
      <c r="AL19" s="7"/>
      <c r="AM19" s="7"/>
    </row>
    <row r="20" spans="1:39" x14ac:dyDescent="0.25">
      <c r="A20" s="21" t="s">
        <v>28</v>
      </c>
      <c r="B20" s="23" t="s">
        <v>302</v>
      </c>
      <c r="C20" s="19">
        <v>0</v>
      </c>
      <c r="D20" s="13">
        <v>0</v>
      </c>
      <c r="E20" s="13">
        <v>0</v>
      </c>
      <c r="F20" s="13">
        <v>0</v>
      </c>
      <c r="G20" s="13">
        <v>0</v>
      </c>
      <c r="H20" s="14">
        <f t="shared" si="0"/>
        <v>0</v>
      </c>
      <c r="I20" s="13">
        <v>232</v>
      </c>
      <c r="J20" s="13">
        <v>0</v>
      </c>
      <c r="K20" s="13">
        <v>1150</v>
      </c>
      <c r="L20" s="13">
        <v>1960.09</v>
      </c>
      <c r="M20" s="13">
        <v>569.85</v>
      </c>
      <c r="N20" s="58">
        <f t="shared" si="6"/>
        <v>3911.94</v>
      </c>
      <c r="O20" s="16">
        <f t="shared" si="1"/>
        <v>3911.94</v>
      </c>
      <c r="P20" s="17"/>
      <c r="Q20" s="17"/>
      <c r="R20" s="17"/>
      <c r="S20" s="17"/>
      <c r="T20" s="17"/>
      <c r="U20" s="18">
        <f t="shared" si="2"/>
        <v>0</v>
      </c>
      <c r="V20" s="17">
        <v>23</v>
      </c>
      <c r="W20" s="17">
        <v>0</v>
      </c>
      <c r="X20" s="17">
        <v>14</v>
      </c>
      <c r="Y20" s="17">
        <v>18</v>
      </c>
      <c r="Z20" s="17">
        <v>13</v>
      </c>
      <c r="AA20" s="18">
        <f t="shared" si="3"/>
        <v>68</v>
      </c>
      <c r="AB20" s="11">
        <f t="shared" si="7"/>
        <v>68</v>
      </c>
      <c r="AC20" s="19"/>
      <c r="AD20" s="13"/>
      <c r="AE20" s="13"/>
      <c r="AF20" s="13"/>
      <c r="AG20" s="13"/>
      <c r="AH20" s="15">
        <f t="shared" si="4"/>
        <v>0</v>
      </c>
      <c r="AI20" s="22">
        <f t="shared" si="5"/>
        <v>3911.94</v>
      </c>
      <c r="AJ20" s="20" t="s">
        <v>29</v>
      </c>
      <c r="AK20" s="7"/>
      <c r="AL20" s="7"/>
      <c r="AM20" s="7"/>
    </row>
    <row r="21" spans="1:39" x14ac:dyDescent="0.25">
      <c r="A21" s="21" t="s">
        <v>30</v>
      </c>
      <c r="B21" s="23" t="s">
        <v>302</v>
      </c>
      <c r="C21" s="19">
        <v>0</v>
      </c>
      <c r="D21" s="13">
        <v>0</v>
      </c>
      <c r="E21" s="13">
        <v>0</v>
      </c>
      <c r="F21" s="13">
        <v>0</v>
      </c>
      <c r="G21" s="13">
        <v>0</v>
      </c>
      <c r="H21" s="14">
        <f t="shared" si="0"/>
        <v>0</v>
      </c>
      <c r="I21" s="13">
        <v>31635</v>
      </c>
      <c r="J21" s="13">
        <v>135501</v>
      </c>
      <c r="K21" s="13">
        <v>242342</v>
      </c>
      <c r="L21" s="13">
        <v>51530</v>
      </c>
      <c r="M21" s="13">
        <v>20759</v>
      </c>
      <c r="N21" s="58">
        <f t="shared" si="6"/>
        <v>481767</v>
      </c>
      <c r="O21" s="16">
        <f t="shared" si="1"/>
        <v>481767</v>
      </c>
      <c r="P21" s="17"/>
      <c r="Q21" s="17"/>
      <c r="R21" s="17"/>
      <c r="S21" s="17"/>
      <c r="T21" s="17"/>
      <c r="U21" s="18">
        <f t="shared" si="2"/>
        <v>0</v>
      </c>
      <c r="V21" s="17">
        <v>24</v>
      </c>
      <c r="W21" s="17">
        <v>31</v>
      </c>
      <c r="X21" s="17">
        <v>24</v>
      </c>
      <c r="Y21" s="17">
        <v>19</v>
      </c>
      <c r="Z21" s="17">
        <v>11</v>
      </c>
      <c r="AA21" s="18">
        <f t="shared" si="3"/>
        <v>109</v>
      </c>
      <c r="AB21" s="11">
        <f t="shared" si="7"/>
        <v>109</v>
      </c>
      <c r="AC21" s="19">
        <v>65615</v>
      </c>
      <c r="AD21" s="13">
        <v>262740</v>
      </c>
      <c r="AE21" s="13">
        <v>158685</v>
      </c>
      <c r="AF21" s="13">
        <v>99261</v>
      </c>
      <c r="AG21" s="13">
        <v>29059</v>
      </c>
      <c r="AH21" s="15">
        <f t="shared" si="4"/>
        <v>615360</v>
      </c>
      <c r="AI21" s="22">
        <f t="shared" si="5"/>
        <v>1097127</v>
      </c>
      <c r="AJ21" s="27"/>
      <c r="AK21" s="7"/>
      <c r="AL21" s="7"/>
      <c r="AM21" s="7"/>
    </row>
    <row r="22" spans="1:39" x14ac:dyDescent="0.25">
      <c r="A22" s="7" t="s">
        <v>31</v>
      </c>
      <c r="B22" s="30" t="s">
        <v>303</v>
      </c>
      <c r="C22" s="19">
        <v>0</v>
      </c>
      <c r="D22" s="13">
        <v>0</v>
      </c>
      <c r="E22" s="13">
        <v>0</v>
      </c>
      <c r="F22" s="13">
        <v>0</v>
      </c>
      <c r="G22" s="13">
        <v>0</v>
      </c>
      <c r="H22" s="14">
        <f t="shared" si="0"/>
        <v>0</v>
      </c>
      <c r="I22" s="13">
        <v>0</v>
      </c>
      <c r="J22" s="13">
        <v>0</v>
      </c>
      <c r="K22" s="13">
        <v>0</v>
      </c>
      <c r="L22" s="13">
        <v>0</v>
      </c>
      <c r="M22" s="13">
        <v>0</v>
      </c>
      <c r="N22" s="58">
        <f t="shared" si="6"/>
        <v>0</v>
      </c>
      <c r="O22" s="16">
        <f t="shared" si="1"/>
        <v>0</v>
      </c>
      <c r="P22" s="17"/>
      <c r="Q22" s="17"/>
      <c r="R22" s="17"/>
      <c r="S22" s="17"/>
      <c r="T22" s="17"/>
      <c r="U22" s="18">
        <f t="shared" si="2"/>
        <v>0</v>
      </c>
      <c r="V22" s="17"/>
      <c r="W22" s="17"/>
      <c r="X22" s="17"/>
      <c r="Y22" s="17"/>
      <c r="Z22" s="17"/>
      <c r="AA22" s="18">
        <f t="shared" si="3"/>
        <v>0</v>
      </c>
      <c r="AB22" s="11">
        <f t="shared" si="7"/>
        <v>0</v>
      </c>
      <c r="AC22" s="19"/>
      <c r="AD22" s="13"/>
      <c r="AE22" s="13"/>
      <c r="AF22" s="13"/>
      <c r="AG22" s="13"/>
      <c r="AH22" s="15">
        <f t="shared" si="4"/>
        <v>0</v>
      </c>
      <c r="AI22" s="22">
        <f t="shared" si="5"/>
        <v>0</v>
      </c>
      <c r="AJ22" s="20"/>
      <c r="AK22" s="7"/>
      <c r="AL22" s="7"/>
      <c r="AM22" s="7"/>
    </row>
    <row r="23" spans="1:39" x14ac:dyDescent="0.25">
      <c r="A23" s="21" t="s">
        <v>32</v>
      </c>
      <c r="B23" s="23" t="s">
        <v>302</v>
      </c>
      <c r="C23" s="19">
        <v>0</v>
      </c>
      <c r="D23" s="13">
        <v>0</v>
      </c>
      <c r="E23" s="13">
        <v>0</v>
      </c>
      <c r="F23" s="13">
        <v>0</v>
      </c>
      <c r="G23" s="13">
        <v>0</v>
      </c>
      <c r="H23" s="14">
        <f t="shared" si="0"/>
        <v>0</v>
      </c>
      <c r="I23" s="13">
        <v>5362</v>
      </c>
      <c r="J23" s="13">
        <v>10280</v>
      </c>
      <c r="K23" s="13">
        <v>8546</v>
      </c>
      <c r="L23" s="13">
        <v>1406</v>
      </c>
      <c r="M23" s="13">
        <v>186</v>
      </c>
      <c r="N23" s="58">
        <f t="shared" si="6"/>
        <v>25780</v>
      </c>
      <c r="O23" s="16">
        <f t="shared" si="1"/>
        <v>25780</v>
      </c>
      <c r="P23" s="17">
        <v>0</v>
      </c>
      <c r="Q23" s="17">
        <v>0</v>
      </c>
      <c r="R23" s="17">
        <v>1</v>
      </c>
      <c r="S23" s="17">
        <v>0</v>
      </c>
      <c r="T23" s="17">
        <v>0</v>
      </c>
      <c r="U23" s="18">
        <f t="shared" si="2"/>
        <v>1</v>
      </c>
      <c r="V23" s="17">
        <v>25</v>
      </c>
      <c r="W23" s="17">
        <v>15</v>
      </c>
      <c r="X23" s="17">
        <v>41</v>
      </c>
      <c r="Y23" s="17">
        <v>8</v>
      </c>
      <c r="Z23" s="17">
        <v>3</v>
      </c>
      <c r="AA23" s="18">
        <f t="shared" si="3"/>
        <v>92</v>
      </c>
      <c r="AB23" s="11">
        <f t="shared" si="7"/>
        <v>93</v>
      </c>
      <c r="AC23" s="19">
        <v>0</v>
      </c>
      <c r="AD23" s="13">
        <v>2447</v>
      </c>
      <c r="AE23" s="13">
        <v>0</v>
      </c>
      <c r="AF23" s="13">
        <v>0</v>
      </c>
      <c r="AG23" s="13">
        <v>0</v>
      </c>
      <c r="AH23" s="15">
        <f t="shared" si="4"/>
        <v>2447</v>
      </c>
      <c r="AI23" s="22">
        <f t="shared" si="5"/>
        <v>28227</v>
      </c>
      <c r="AJ23" s="20"/>
      <c r="AK23" s="7"/>
      <c r="AL23" s="7"/>
      <c r="AM23" s="7"/>
    </row>
    <row r="24" spans="1:39" x14ac:dyDescent="0.25">
      <c r="A24" s="23" t="s">
        <v>33</v>
      </c>
      <c r="B24" s="23" t="s">
        <v>302</v>
      </c>
      <c r="C24" s="19">
        <v>0</v>
      </c>
      <c r="D24" s="13">
        <v>7695</v>
      </c>
      <c r="E24" s="13">
        <v>6216</v>
      </c>
      <c r="F24" s="13">
        <v>0</v>
      </c>
      <c r="G24" s="13">
        <v>0</v>
      </c>
      <c r="H24" s="14">
        <f t="shared" si="0"/>
        <v>13911</v>
      </c>
      <c r="I24" s="13">
        <v>2724</v>
      </c>
      <c r="J24" s="13">
        <v>4396</v>
      </c>
      <c r="K24" s="13">
        <v>2334</v>
      </c>
      <c r="L24" s="13">
        <v>504</v>
      </c>
      <c r="M24" s="13">
        <v>2901</v>
      </c>
      <c r="N24" s="58">
        <f t="shared" si="6"/>
        <v>12859</v>
      </c>
      <c r="O24" s="16">
        <f t="shared" si="1"/>
        <v>26770</v>
      </c>
      <c r="P24" s="17"/>
      <c r="Q24" s="17">
        <v>1</v>
      </c>
      <c r="R24" s="17">
        <v>2</v>
      </c>
      <c r="S24" s="17">
        <v>0</v>
      </c>
      <c r="T24" s="17">
        <v>0</v>
      </c>
      <c r="U24" s="18">
        <f t="shared" si="2"/>
        <v>3</v>
      </c>
      <c r="V24" s="17">
        <v>3</v>
      </c>
      <c r="W24" s="17">
        <v>8</v>
      </c>
      <c r="X24" s="17">
        <v>5</v>
      </c>
      <c r="Y24" s="17">
        <v>3</v>
      </c>
      <c r="Z24" s="17">
        <v>4</v>
      </c>
      <c r="AA24" s="18">
        <f>SUM(V24:Z24)</f>
        <v>23</v>
      </c>
      <c r="AB24" s="11">
        <f t="shared" si="7"/>
        <v>26</v>
      </c>
      <c r="AC24" s="19">
        <v>3248</v>
      </c>
      <c r="AD24" s="13"/>
      <c r="AE24" s="13"/>
      <c r="AF24" s="13"/>
      <c r="AG24" s="13"/>
      <c r="AH24" s="15">
        <f t="shared" si="4"/>
        <v>3248</v>
      </c>
      <c r="AI24" s="22">
        <f t="shared" si="5"/>
        <v>30018</v>
      </c>
      <c r="AJ24" s="20" t="s">
        <v>34</v>
      </c>
      <c r="AK24" s="7"/>
      <c r="AL24" s="7"/>
      <c r="AM24" s="7"/>
    </row>
    <row r="25" spans="1:39" x14ac:dyDescent="0.25">
      <c r="A25" s="21" t="s">
        <v>35</v>
      </c>
      <c r="B25" s="23" t="s">
        <v>302</v>
      </c>
      <c r="C25" s="19">
        <v>0</v>
      </c>
      <c r="D25" s="13">
        <v>0</v>
      </c>
      <c r="E25" s="13">
        <v>0</v>
      </c>
      <c r="F25" s="13">
        <v>0</v>
      </c>
      <c r="G25" s="13">
        <v>0</v>
      </c>
      <c r="H25" s="14">
        <f t="shared" si="0"/>
        <v>0</v>
      </c>
      <c r="I25" s="13">
        <v>2629.99</v>
      </c>
      <c r="J25" s="13">
        <v>200</v>
      </c>
      <c r="K25" s="13">
        <v>2208.15</v>
      </c>
      <c r="L25" s="13">
        <v>6356.17</v>
      </c>
      <c r="M25" s="13">
        <v>1439.07</v>
      </c>
      <c r="N25" s="58">
        <f t="shared" si="6"/>
        <v>12833.38</v>
      </c>
      <c r="O25" s="16">
        <f t="shared" si="1"/>
        <v>12833.38</v>
      </c>
      <c r="P25" s="17"/>
      <c r="Q25" s="17"/>
      <c r="R25" s="17"/>
      <c r="S25" s="17"/>
      <c r="T25" s="17"/>
      <c r="U25" s="18">
        <f t="shared" si="2"/>
        <v>0</v>
      </c>
      <c r="V25" s="17">
        <v>8</v>
      </c>
      <c r="W25" s="17">
        <v>3</v>
      </c>
      <c r="X25" s="17">
        <v>4</v>
      </c>
      <c r="Y25" s="17">
        <v>8</v>
      </c>
      <c r="Z25" s="17">
        <v>6</v>
      </c>
      <c r="AA25" s="18">
        <f t="shared" si="3"/>
        <v>29</v>
      </c>
      <c r="AB25" s="11">
        <f t="shared" si="7"/>
        <v>29</v>
      </c>
      <c r="AC25" s="19">
        <v>1406</v>
      </c>
      <c r="AD25" s="13">
        <v>0</v>
      </c>
      <c r="AE25" s="13">
        <v>415</v>
      </c>
      <c r="AF25" s="13">
        <v>3947.6</v>
      </c>
      <c r="AG25" s="13">
        <v>0</v>
      </c>
      <c r="AH25" s="15">
        <f t="shared" si="4"/>
        <v>5768.6</v>
      </c>
      <c r="AI25" s="22">
        <f t="shared" si="5"/>
        <v>18601.98</v>
      </c>
      <c r="AJ25" s="20"/>
      <c r="AK25" s="7"/>
      <c r="AL25" s="7"/>
      <c r="AM25" s="7"/>
    </row>
    <row r="26" spans="1:39" x14ac:dyDescent="0.25">
      <c r="A26" s="7" t="s">
        <v>36</v>
      </c>
      <c r="B26" s="30" t="s">
        <v>303</v>
      </c>
      <c r="C26" s="19">
        <v>0</v>
      </c>
      <c r="D26" s="13">
        <v>0</v>
      </c>
      <c r="E26" s="13">
        <v>0</v>
      </c>
      <c r="F26" s="13">
        <v>0</v>
      </c>
      <c r="G26" s="13">
        <v>0</v>
      </c>
      <c r="H26" s="14">
        <f t="shared" si="0"/>
        <v>0</v>
      </c>
      <c r="I26" s="13">
        <v>0</v>
      </c>
      <c r="J26" s="13">
        <v>0</v>
      </c>
      <c r="K26" s="13">
        <v>0</v>
      </c>
      <c r="L26" s="13">
        <v>0</v>
      </c>
      <c r="M26" s="13">
        <v>0</v>
      </c>
      <c r="N26" s="58">
        <f t="shared" si="6"/>
        <v>0</v>
      </c>
      <c r="O26" s="16">
        <f t="shared" si="1"/>
        <v>0</v>
      </c>
      <c r="P26" s="17"/>
      <c r="Q26" s="17"/>
      <c r="R26" s="17"/>
      <c r="S26" s="17"/>
      <c r="T26" s="17"/>
      <c r="U26" s="18">
        <f t="shared" si="2"/>
        <v>0</v>
      </c>
      <c r="V26" s="17"/>
      <c r="W26" s="17"/>
      <c r="X26" s="17"/>
      <c r="Y26" s="17"/>
      <c r="Z26" s="17"/>
      <c r="AA26" s="18">
        <f t="shared" si="3"/>
        <v>0</v>
      </c>
      <c r="AB26" s="11">
        <f t="shared" si="7"/>
        <v>0</v>
      </c>
      <c r="AC26" s="19"/>
      <c r="AD26" s="13"/>
      <c r="AE26" s="13"/>
      <c r="AF26" s="13"/>
      <c r="AG26" s="13"/>
      <c r="AH26" s="15">
        <f t="shared" si="4"/>
        <v>0</v>
      </c>
      <c r="AI26" s="22">
        <f t="shared" si="5"/>
        <v>0</v>
      </c>
      <c r="AJ26" s="20"/>
      <c r="AK26" s="7"/>
      <c r="AL26" s="7"/>
      <c r="AM26" s="7"/>
    </row>
    <row r="27" spans="1:39" x14ac:dyDescent="0.25">
      <c r="A27" s="23" t="s">
        <v>37</v>
      </c>
      <c r="B27" s="23" t="s">
        <v>302</v>
      </c>
      <c r="C27" s="19">
        <v>38323</v>
      </c>
      <c r="D27" s="13">
        <v>0</v>
      </c>
      <c r="E27" s="13">
        <v>1609.56</v>
      </c>
      <c r="F27" s="13">
        <v>0</v>
      </c>
      <c r="G27" s="13">
        <v>0</v>
      </c>
      <c r="H27" s="14">
        <f t="shared" si="0"/>
        <v>39932.559999999998</v>
      </c>
      <c r="I27" s="13">
        <v>65636</v>
      </c>
      <c r="J27" s="13">
        <v>51260</v>
      </c>
      <c r="K27" s="13">
        <v>21452.44</v>
      </c>
      <c r="L27" s="13">
        <v>16465.37</v>
      </c>
      <c r="M27" s="13">
        <v>7332.35</v>
      </c>
      <c r="N27" s="58">
        <f t="shared" si="6"/>
        <v>162146.16</v>
      </c>
      <c r="O27" s="16">
        <f t="shared" si="1"/>
        <v>202078.72</v>
      </c>
      <c r="P27" s="17">
        <v>6</v>
      </c>
      <c r="Q27" s="17">
        <v>0</v>
      </c>
      <c r="R27" s="17">
        <v>1</v>
      </c>
      <c r="S27" s="17">
        <v>0</v>
      </c>
      <c r="T27" s="17">
        <v>0</v>
      </c>
      <c r="U27" s="18">
        <f t="shared" si="2"/>
        <v>7</v>
      </c>
      <c r="V27" s="17">
        <v>148</v>
      </c>
      <c r="W27" s="17">
        <v>100</v>
      </c>
      <c r="X27" s="17">
        <v>56</v>
      </c>
      <c r="Y27" s="17">
        <v>51</v>
      </c>
      <c r="Z27" s="17">
        <v>34</v>
      </c>
      <c r="AA27" s="18">
        <f t="shared" si="3"/>
        <v>389</v>
      </c>
      <c r="AB27" s="11">
        <f t="shared" si="7"/>
        <v>396</v>
      </c>
      <c r="AC27" s="19"/>
      <c r="AD27" s="13"/>
      <c r="AE27" s="13"/>
      <c r="AF27" s="13"/>
      <c r="AG27" s="13"/>
      <c r="AH27" s="15">
        <f t="shared" si="4"/>
        <v>0</v>
      </c>
      <c r="AI27" s="22">
        <f t="shared" si="5"/>
        <v>202078.72</v>
      </c>
      <c r="AJ27" s="20" t="s">
        <v>38</v>
      </c>
      <c r="AK27" s="7"/>
      <c r="AL27" s="7"/>
      <c r="AM27" s="7"/>
    </row>
    <row r="28" spans="1:39" x14ac:dyDescent="0.25">
      <c r="A28" s="7" t="s">
        <v>39</v>
      </c>
      <c r="B28" s="30" t="s">
        <v>303</v>
      </c>
      <c r="C28" s="19">
        <v>0</v>
      </c>
      <c r="D28" s="13">
        <v>0</v>
      </c>
      <c r="E28" s="13">
        <v>0</v>
      </c>
      <c r="F28" s="13">
        <v>0</v>
      </c>
      <c r="G28" s="13">
        <v>0</v>
      </c>
      <c r="H28" s="14">
        <f t="shared" si="0"/>
        <v>0</v>
      </c>
      <c r="I28" s="13">
        <v>0</v>
      </c>
      <c r="J28" s="13">
        <v>0</v>
      </c>
      <c r="K28" s="13">
        <v>0</v>
      </c>
      <c r="L28" s="13">
        <v>0</v>
      </c>
      <c r="M28" s="13">
        <v>0</v>
      </c>
      <c r="N28" s="58">
        <f t="shared" si="6"/>
        <v>0</v>
      </c>
      <c r="O28" s="16">
        <f t="shared" si="1"/>
        <v>0</v>
      </c>
      <c r="P28" s="17"/>
      <c r="Q28" s="17"/>
      <c r="R28" s="17"/>
      <c r="S28" s="17"/>
      <c r="T28" s="17"/>
      <c r="U28" s="18">
        <f t="shared" si="2"/>
        <v>0</v>
      </c>
      <c r="V28" s="17"/>
      <c r="W28" s="17"/>
      <c r="X28" s="17"/>
      <c r="Y28" s="17"/>
      <c r="Z28" s="17"/>
      <c r="AA28" s="18">
        <f t="shared" si="3"/>
        <v>0</v>
      </c>
      <c r="AB28" s="11">
        <f t="shared" si="7"/>
        <v>0</v>
      </c>
      <c r="AC28" s="19"/>
      <c r="AD28" s="13"/>
      <c r="AE28" s="13"/>
      <c r="AF28" s="13"/>
      <c r="AG28" s="13"/>
      <c r="AH28" s="15">
        <f t="shared" si="4"/>
        <v>0</v>
      </c>
      <c r="AI28" s="22">
        <f t="shared" si="5"/>
        <v>0</v>
      </c>
      <c r="AJ28" s="20"/>
      <c r="AK28" s="7"/>
      <c r="AL28" s="7"/>
      <c r="AM28" s="7"/>
    </row>
    <row r="29" spans="1:39" x14ac:dyDescent="0.25">
      <c r="A29" s="7" t="s">
        <v>40</v>
      </c>
      <c r="B29" s="23" t="s">
        <v>302</v>
      </c>
      <c r="C29" s="19">
        <v>0</v>
      </c>
      <c r="D29" s="13">
        <v>0</v>
      </c>
      <c r="E29" s="13">
        <v>5989</v>
      </c>
      <c r="F29" s="13">
        <v>0</v>
      </c>
      <c r="G29" s="13">
        <v>0</v>
      </c>
      <c r="H29" s="14">
        <f t="shared" si="0"/>
        <v>5989</v>
      </c>
      <c r="I29" s="13">
        <v>1571.22</v>
      </c>
      <c r="J29" s="13">
        <v>1632.66</v>
      </c>
      <c r="K29" s="13">
        <v>936.38</v>
      </c>
      <c r="L29" s="13">
        <v>1137.8800000000001</v>
      </c>
      <c r="M29" s="13">
        <v>1359.91</v>
      </c>
      <c r="N29" s="58">
        <f t="shared" si="6"/>
        <v>6638.05</v>
      </c>
      <c r="O29" s="16">
        <f t="shared" si="1"/>
        <v>12627.05</v>
      </c>
      <c r="P29" s="17">
        <v>0</v>
      </c>
      <c r="Q29" s="17">
        <v>0</v>
      </c>
      <c r="R29" s="17">
        <v>1</v>
      </c>
      <c r="S29" s="17">
        <v>0</v>
      </c>
      <c r="T29" s="17">
        <v>0</v>
      </c>
      <c r="U29" s="18">
        <f t="shared" si="2"/>
        <v>1</v>
      </c>
      <c r="V29" s="17">
        <v>4</v>
      </c>
      <c r="W29" s="17">
        <v>2</v>
      </c>
      <c r="X29" s="17">
        <v>7</v>
      </c>
      <c r="Y29" s="17">
        <v>11</v>
      </c>
      <c r="Z29" s="17">
        <v>4</v>
      </c>
      <c r="AA29" s="18">
        <f t="shared" si="3"/>
        <v>28</v>
      </c>
      <c r="AB29" s="11">
        <f t="shared" si="7"/>
        <v>29</v>
      </c>
      <c r="AC29" s="19"/>
      <c r="AD29" s="13"/>
      <c r="AE29" s="13">
        <v>1698</v>
      </c>
      <c r="AF29" s="13"/>
      <c r="AG29" s="13"/>
      <c r="AH29" s="15">
        <f t="shared" si="4"/>
        <v>1698</v>
      </c>
      <c r="AI29" s="22">
        <f t="shared" si="5"/>
        <v>14325.05</v>
      </c>
      <c r="AJ29" s="20"/>
      <c r="AK29" s="7"/>
      <c r="AL29" s="7"/>
      <c r="AM29" s="7"/>
    </row>
    <row r="30" spans="1:39" x14ac:dyDescent="0.25">
      <c r="A30" s="7" t="s">
        <v>41</v>
      </c>
      <c r="B30" s="23" t="s">
        <v>302</v>
      </c>
      <c r="C30" s="19">
        <v>85633</v>
      </c>
      <c r="D30" s="13">
        <v>37925.24</v>
      </c>
      <c r="E30" s="13">
        <v>55784.92</v>
      </c>
      <c r="F30" s="13">
        <v>74591.92</v>
      </c>
      <c r="G30" s="13">
        <v>5245.63</v>
      </c>
      <c r="H30" s="14">
        <f t="shared" si="0"/>
        <v>259180.70999999996</v>
      </c>
      <c r="I30" s="13">
        <v>0</v>
      </c>
      <c r="J30" s="13">
        <v>14575.4</v>
      </c>
      <c r="K30" s="13">
        <v>9008.5300000000007</v>
      </c>
      <c r="L30" s="13">
        <v>24833.91</v>
      </c>
      <c r="M30" s="13">
        <v>5085.8500000000004</v>
      </c>
      <c r="N30" s="58">
        <f t="shared" si="6"/>
        <v>53503.689999999995</v>
      </c>
      <c r="O30" s="16">
        <f t="shared" si="1"/>
        <v>312684.39999999997</v>
      </c>
      <c r="P30" s="17">
        <v>2</v>
      </c>
      <c r="Q30" s="17">
        <v>5</v>
      </c>
      <c r="R30" s="17">
        <v>1</v>
      </c>
      <c r="S30" s="17">
        <v>4</v>
      </c>
      <c r="T30" s="17">
        <v>1</v>
      </c>
      <c r="U30" s="18">
        <f t="shared" si="2"/>
        <v>13</v>
      </c>
      <c r="V30" s="17">
        <v>0</v>
      </c>
      <c r="W30" s="17">
        <v>8</v>
      </c>
      <c r="X30" s="17">
        <v>17</v>
      </c>
      <c r="Y30" s="17">
        <v>61</v>
      </c>
      <c r="Z30" s="17">
        <v>6</v>
      </c>
      <c r="AA30" s="18">
        <f t="shared" si="3"/>
        <v>92</v>
      </c>
      <c r="AB30" s="11">
        <f t="shared" si="7"/>
        <v>105</v>
      </c>
      <c r="AC30" s="19">
        <v>27073</v>
      </c>
      <c r="AD30" s="13">
        <v>3315</v>
      </c>
      <c r="AE30" s="13">
        <v>44030.46</v>
      </c>
      <c r="AF30" s="13">
        <v>58600</v>
      </c>
      <c r="AG30" s="13">
        <v>5510.5</v>
      </c>
      <c r="AH30" s="15">
        <f t="shared" si="4"/>
        <v>138528.95999999999</v>
      </c>
      <c r="AI30" s="22">
        <f t="shared" si="5"/>
        <v>451213.36</v>
      </c>
      <c r="AJ30" s="20"/>
      <c r="AK30" s="7"/>
      <c r="AL30" s="7"/>
      <c r="AM30" s="7"/>
    </row>
    <row r="31" spans="1:39" x14ac:dyDescent="0.25">
      <c r="A31" s="21" t="s">
        <v>42</v>
      </c>
      <c r="B31" s="23" t="s">
        <v>302</v>
      </c>
      <c r="C31" s="19">
        <v>0</v>
      </c>
      <c r="D31" s="13">
        <v>0</v>
      </c>
      <c r="E31" s="13">
        <v>0</v>
      </c>
      <c r="F31" s="13">
        <v>0</v>
      </c>
      <c r="G31" s="13">
        <v>0</v>
      </c>
      <c r="H31" s="14">
        <f t="shared" si="0"/>
        <v>0</v>
      </c>
      <c r="I31" s="13">
        <v>128050</v>
      </c>
      <c r="J31" s="13">
        <v>60876</v>
      </c>
      <c r="K31" s="13">
        <v>22165</v>
      </c>
      <c r="L31" s="13">
        <v>28287</v>
      </c>
      <c r="M31" s="13">
        <v>24369</v>
      </c>
      <c r="N31" s="58">
        <f t="shared" si="6"/>
        <v>263747</v>
      </c>
      <c r="O31" s="16">
        <f t="shared" si="1"/>
        <v>263747</v>
      </c>
      <c r="P31" s="17">
        <v>10</v>
      </c>
      <c r="Q31" s="17">
        <v>6</v>
      </c>
      <c r="R31" s="17">
        <v>4</v>
      </c>
      <c r="S31" s="17">
        <v>2</v>
      </c>
      <c r="T31" s="17">
        <v>3</v>
      </c>
      <c r="U31" s="18">
        <f t="shared" si="2"/>
        <v>25</v>
      </c>
      <c r="V31" s="17">
        <v>198</v>
      </c>
      <c r="W31" s="17">
        <v>159</v>
      </c>
      <c r="X31" s="17">
        <v>34</v>
      </c>
      <c r="Y31" s="17">
        <v>42</v>
      </c>
      <c r="Z31" s="17">
        <v>23</v>
      </c>
      <c r="AA31" s="18">
        <f t="shared" si="3"/>
        <v>456</v>
      </c>
      <c r="AB31" s="11">
        <f t="shared" si="7"/>
        <v>481</v>
      </c>
      <c r="AC31" s="19">
        <v>191851</v>
      </c>
      <c r="AD31" s="13">
        <v>62484</v>
      </c>
      <c r="AE31" s="13">
        <v>42353</v>
      </c>
      <c r="AF31" s="13">
        <v>29941</v>
      </c>
      <c r="AG31" s="13">
        <v>26970</v>
      </c>
      <c r="AH31" s="15">
        <f t="shared" si="4"/>
        <v>353599</v>
      </c>
      <c r="AI31" s="22">
        <f t="shared" si="5"/>
        <v>617346</v>
      </c>
      <c r="AJ31" s="20"/>
      <c r="AK31" s="7"/>
      <c r="AL31" s="7"/>
      <c r="AM31" s="7"/>
    </row>
    <row r="32" spans="1:39" x14ac:dyDescent="0.25">
      <c r="A32" s="7" t="s">
        <v>43</v>
      </c>
      <c r="B32" s="30" t="s">
        <v>303</v>
      </c>
      <c r="C32" s="19">
        <v>0</v>
      </c>
      <c r="D32" s="13">
        <v>0</v>
      </c>
      <c r="E32" s="13">
        <v>0</v>
      </c>
      <c r="F32" s="13">
        <v>0</v>
      </c>
      <c r="G32" s="13">
        <v>0</v>
      </c>
      <c r="H32" s="14">
        <f t="shared" si="0"/>
        <v>0</v>
      </c>
      <c r="I32" s="13">
        <v>0</v>
      </c>
      <c r="J32" s="13">
        <v>0</v>
      </c>
      <c r="K32" s="13">
        <v>0</v>
      </c>
      <c r="L32" s="13">
        <v>0</v>
      </c>
      <c r="M32" s="13">
        <v>0</v>
      </c>
      <c r="N32" s="58">
        <f t="shared" si="6"/>
        <v>0</v>
      </c>
      <c r="O32" s="16">
        <f t="shared" si="1"/>
        <v>0</v>
      </c>
      <c r="P32" s="17"/>
      <c r="Q32" s="17"/>
      <c r="R32" s="17"/>
      <c r="S32" s="17"/>
      <c r="T32" s="17"/>
      <c r="U32" s="18">
        <f t="shared" si="2"/>
        <v>0</v>
      </c>
      <c r="V32" s="17"/>
      <c r="W32" s="17"/>
      <c r="X32" s="17"/>
      <c r="Y32" s="17"/>
      <c r="Z32" s="17"/>
      <c r="AA32" s="18">
        <f t="shared" si="3"/>
        <v>0</v>
      </c>
      <c r="AB32" s="11">
        <f t="shared" si="7"/>
        <v>0</v>
      </c>
      <c r="AC32" s="19"/>
      <c r="AD32" s="13"/>
      <c r="AE32" s="13"/>
      <c r="AF32" s="13"/>
      <c r="AG32" s="13"/>
      <c r="AH32" s="15">
        <f t="shared" si="4"/>
        <v>0</v>
      </c>
      <c r="AI32" s="22">
        <f t="shared" si="5"/>
        <v>0</v>
      </c>
      <c r="AJ32" s="20"/>
      <c r="AK32" s="7"/>
      <c r="AL32" s="7"/>
      <c r="AM32" s="7"/>
    </row>
    <row r="33" spans="1:39" x14ac:dyDescent="0.25">
      <c r="A33" s="7" t="s">
        <v>44</v>
      </c>
      <c r="B33" s="23" t="s">
        <v>302</v>
      </c>
      <c r="C33" s="19">
        <v>16971.7</v>
      </c>
      <c r="D33" s="13">
        <v>88913</v>
      </c>
      <c r="E33" s="13">
        <v>5968</v>
      </c>
      <c r="F33" s="13">
        <v>8905.2999999999993</v>
      </c>
      <c r="G33" s="13">
        <v>0</v>
      </c>
      <c r="H33" s="14">
        <f t="shared" si="0"/>
        <v>120758</v>
      </c>
      <c r="I33" s="13">
        <v>49734.63</v>
      </c>
      <c r="J33" s="13">
        <v>10090.42</v>
      </c>
      <c r="K33" s="13">
        <v>14370.88</v>
      </c>
      <c r="L33" s="13">
        <v>19828.71</v>
      </c>
      <c r="M33" s="13">
        <v>2641.99</v>
      </c>
      <c r="N33" s="58">
        <f t="shared" si="6"/>
        <v>96666.62999999999</v>
      </c>
      <c r="O33" s="16">
        <f t="shared" si="1"/>
        <v>217424.63</v>
      </c>
      <c r="P33" s="17">
        <v>4</v>
      </c>
      <c r="Q33" s="17">
        <v>5</v>
      </c>
      <c r="R33" s="17">
        <v>1</v>
      </c>
      <c r="S33" s="17">
        <v>2</v>
      </c>
      <c r="T33" s="17">
        <v>0</v>
      </c>
      <c r="U33" s="18">
        <f t="shared" si="2"/>
        <v>12</v>
      </c>
      <c r="V33" s="17">
        <v>57</v>
      </c>
      <c r="W33" s="17">
        <v>45</v>
      </c>
      <c r="X33" s="17">
        <v>71</v>
      </c>
      <c r="Y33" s="17">
        <v>40</v>
      </c>
      <c r="Z33" s="17">
        <v>12</v>
      </c>
      <c r="AA33" s="18">
        <f t="shared" si="3"/>
        <v>225</v>
      </c>
      <c r="AB33" s="11">
        <f t="shared" si="7"/>
        <v>237</v>
      </c>
      <c r="AC33" s="19"/>
      <c r="AD33" s="13"/>
      <c r="AE33" s="13"/>
      <c r="AF33" s="13"/>
      <c r="AG33" s="13"/>
      <c r="AH33" s="15">
        <f t="shared" si="4"/>
        <v>0</v>
      </c>
      <c r="AI33" s="22">
        <f t="shared" si="5"/>
        <v>217424.63</v>
      </c>
      <c r="AJ33" s="20"/>
      <c r="AK33" s="7"/>
      <c r="AL33" s="7"/>
      <c r="AM33" s="7"/>
    </row>
    <row r="34" spans="1:39" x14ac:dyDescent="0.25">
      <c r="A34" s="23" t="s">
        <v>45</v>
      </c>
      <c r="B34" s="23" t="s">
        <v>302</v>
      </c>
      <c r="C34" s="19">
        <v>6559.9</v>
      </c>
      <c r="D34" s="13">
        <v>18296.2</v>
      </c>
      <c r="E34" s="13">
        <v>2166.6799999999998</v>
      </c>
      <c r="F34" s="13">
        <v>5240</v>
      </c>
      <c r="G34" s="13">
        <v>15461.15</v>
      </c>
      <c r="H34" s="14">
        <f t="shared" si="0"/>
        <v>47723.93</v>
      </c>
      <c r="I34" s="13">
        <v>302.39999999999998</v>
      </c>
      <c r="J34" s="13">
        <v>59.5</v>
      </c>
      <c r="K34" s="13">
        <v>2427.16</v>
      </c>
      <c r="L34" s="13">
        <v>3650.46</v>
      </c>
      <c r="M34" s="13">
        <v>710.42</v>
      </c>
      <c r="N34" s="58">
        <f t="shared" si="6"/>
        <v>7149.9400000000005</v>
      </c>
      <c r="O34" s="16">
        <f t="shared" si="1"/>
        <v>54873.87</v>
      </c>
      <c r="P34" s="17">
        <v>1</v>
      </c>
      <c r="Q34" s="17">
        <v>0</v>
      </c>
      <c r="R34" s="17">
        <v>0</v>
      </c>
      <c r="S34" s="17">
        <v>0</v>
      </c>
      <c r="T34" s="17">
        <v>0</v>
      </c>
      <c r="U34" s="18">
        <f t="shared" si="2"/>
        <v>1</v>
      </c>
      <c r="V34" s="17">
        <v>4</v>
      </c>
      <c r="W34" s="17">
        <v>1</v>
      </c>
      <c r="X34" s="17">
        <v>2</v>
      </c>
      <c r="Y34" s="17">
        <v>4</v>
      </c>
      <c r="Z34" s="17">
        <v>2</v>
      </c>
      <c r="AA34" s="18">
        <f t="shared" si="3"/>
        <v>13</v>
      </c>
      <c r="AB34" s="11">
        <f t="shared" si="7"/>
        <v>14</v>
      </c>
      <c r="AC34" s="19">
        <v>0</v>
      </c>
      <c r="AD34" s="13">
        <v>18296.2</v>
      </c>
      <c r="AE34" s="13">
        <v>2276.6799999999998</v>
      </c>
      <c r="AF34" s="13">
        <v>7044.8</v>
      </c>
      <c r="AG34" s="13">
        <v>15041.15</v>
      </c>
      <c r="AH34" s="15">
        <f t="shared" si="4"/>
        <v>42658.83</v>
      </c>
      <c r="AI34" s="22">
        <f t="shared" si="5"/>
        <v>97532.700000000012</v>
      </c>
      <c r="AJ34" s="20"/>
      <c r="AK34" s="7"/>
      <c r="AL34" s="7"/>
      <c r="AM34" s="7"/>
    </row>
    <row r="35" spans="1:39" x14ac:dyDescent="0.25">
      <c r="A35" s="7" t="s">
        <v>46</v>
      </c>
      <c r="B35" s="23" t="s">
        <v>302</v>
      </c>
      <c r="C35" s="19">
        <v>10488.5</v>
      </c>
      <c r="D35" s="13">
        <v>19632.490000000002</v>
      </c>
      <c r="E35" s="13">
        <v>8816</v>
      </c>
      <c r="F35" s="13">
        <v>1288</v>
      </c>
      <c r="G35" s="13">
        <v>0</v>
      </c>
      <c r="H35" s="14">
        <f t="shared" si="0"/>
        <v>40224.990000000005</v>
      </c>
      <c r="I35" s="13">
        <v>15077.12</v>
      </c>
      <c r="J35" s="13">
        <v>18204.849999999999</v>
      </c>
      <c r="K35" s="13">
        <v>10193.719999999999</v>
      </c>
      <c r="L35" s="13">
        <v>10053.450000000001</v>
      </c>
      <c r="M35" s="13">
        <v>1293.02</v>
      </c>
      <c r="N35" s="58">
        <f t="shared" si="6"/>
        <v>54822.159999999996</v>
      </c>
      <c r="O35" s="16">
        <f t="shared" si="1"/>
        <v>95047.15</v>
      </c>
      <c r="P35" s="17">
        <v>8</v>
      </c>
      <c r="Q35" s="17">
        <v>5</v>
      </c>
      <c r="R35" s="17">
        <v>3</v>
      </c>
      <c r="S35" s="17">
        <v>3</v>
      </c>
      <c r="T35" s="17">
        <v>2</v>
      </c>
      <c r="U35" s="18">
        <f t="shared" si="2"/>
        <v>21</v>
      </c>
      <c r="V35" s="17">
        <v>202</v>
      </c>
      <c r="W35" s="17">
        <v>82</v>
      </c>
      <c r="X35" s="17">
        <v>92</v>
      </c>
      <c r="Y35" s="17">
        <v>169</v>
      </c>
      <c r="Z35" s="17">
        <v>139</v>
      </c>
      <c r="AA35" s="18">
        <f t="shared" si="3"/>
        <v>684</v>
      </c>
      <c r="AB35" s="11">
        <f t="shared" si="7"/>
        <v>705</v>
      </c>
      <c r="AC35" s="19">
        <v>13926</v>
      </c>
      <c r="AD35" s="13">
        <v>19378.5</v>
      </c>
      <c r="AE35" s="13">
        <v>674</v>
      </c>
      <c r="AF35" s="13">
        <v>552</v>
      </c>
      <c r="AG35" s="13">
        <v>0</v>
      </c>
      <c r="AH35" s="15">
        <f t="shared" si="4"/>
        <v>34530.5</v>
      </c>
      <c r="AI35" s="22">
        <f t="shared" si="5"/>
        <v>129577.65</v>
      </c>
      <c r="AJ35" s="20"/>
      <c r="AK35" s="7"/>
      <c r="AL35" s="7"/>
      <c r="AM35" s="7"/>
    </row>
    <row r="36" spans="1:39" x14ac:dyDescent="0.25">
      <c r="A36" s="21" t="s">
        <v>47</v>
      </c>
      <c r="B36" s="23" t="s">
        <v>302</v>
      </c>
      <c r="C36" s="19">
        <v>0</v>
      </c>
      <c r="D36" s="13">
        <v>0</v>
      </c>
      <c r="E36" s="13">
        <v>0</v>
      </c>
      <c r="F36" s="13">
        <v>0</v>
      </c>
      <c r="G36" s="13">
        <v>0</v>
      </c>
      <c r="H36" s="14">
        <f t="shared" si="0"/>
        <v>0</v>
      </c>
      <c r="I36" s="13">
        <v>0</v>
      </c>
      <c r="J36" s="13">
        <v>87</v>
      </c>
      <c r="K36" s="13">
        <v>0</v>
      </c>
      <c r="L36" s="13">
        <v>163</v>
      </c>
      <c r="M36" s="13">
        <v>0</v>
      </c>
      <c r="N36" s="58">
        <f t="shared" si="6"/>
        <v>250</v>
      </c>
      <c r="O36" s="16">
        <f t="shared" si="1"/>
        <v>250</v>
      </c>
      <c r="P36" s="17"/>
      <c r="Q36" s="17"/>
      <c r="R36" s="17"/>
      <c r="S36" s="17"/>
      <c r="T36" s="17"/>
      <c r="U36" s="18">
        <f t="shared" si="2"/>
        <v>0</v>
      </c>
      <c r="V36" s="17">
        <v>0</v>
      </c>
      <c r="W36" s="17">
        <v>1</v>
      </c>
      <c r="X36" s="17">
        <v>0</v>
      </c>
      <c r="Y36" s="17">
        <v>2</v>
      </c>
      <c r="Z36" s="17">
        <v>0</v>
      </c>
      <c r="AA36" s="18">
        <f t="shared" si="3"/>
        <v>3</v>
      </c>
      <c r="AB36" s="11">
        <f t="shared" si="7"/>
        <v>3</v>
      </c>
      <c r="AC36" s="19"/>
      <c r="AD36" s="13"/>
      <c r="AE36" s="13"/>
      <c r="AF36" s="13"/>
      <c r="AG36" s="13"/>
      <c r="AH36" s="15">
        <f t="shared" si="4"/>
        <v>0</v>
      </c>
      <c r="AI36" s="22">
        <f t="shared" si="5"/>
        <v>250</v>
      </c>
      <c r="AJ36" s="20"/>
      <c r="AK36" s="7"/>
      <c r="AL36" s="7"/>
      <c r="AM36" s="7"/>
    </row>
    <row r="37" spans="1:39" x14ac:dyDescent="0.25">
      <c r="A37" s="7" t="s">
        <v>48</v>
      </c>
      <c r="B37" s="30" t="s">
        <v>303</v>
      </c>
      <c r="C37" s="19">
        <v>0</v>
      </c>
      <c r="D37" s="13">
        <v>0</v>
      </c>
      <c r="E37" s="13">
        <v>0</v>
      </c>
      <c r="F37" s="13">
        <v>0</v>
      </c>
      <c r="G37" s="13">
        <v>0</v>
      </c>
      <c r="H37" s="14">
        <f t="shared" si="0"/>
        <v>0</v>
      </c>
      <c r="I37" s="13">
        <v>0</v>
      </c>
      <c r="J37" s="13">
        <v>0</v>
      </c>
      <c r="K37" s="13">
        <v>0</v>
      </c>
      <c r="L37" s="13">
        <v>0</v>
      </c>
      <c r="M37" s="13">
        <v>0</v>
      </c>
      <c r="N37" s="58">
        <f t="shared" si="6"/>
        <v>0</v>
      </c>
      <c r="O37" s="16">
        <f t="shared" si="1"/>
        <v>0</v>
      </c>
      <c r="P37" s="17"/>
      <c r="Q37" s="17"/>
      <c r="R37" s="17"/>
      <c r="S37" s="17"/>
      <c r="T37" s="17"/>
      <c r="U37" s="18">
        <f t="shared" si="2"/>
        <v>0</v>
      </c>
      <c r="V37" s="17"/>
      <c r="W37" s="17"/>
      <c r="X37" s="17"/>
      <c r="Y37" s="17"/>
      <c r="Z37" s="17"/>
      <c r="AA37" s="18">
        <f t="shared" si="3"/>
        <v>0</v>
      </c>
      <c r="AB37" s="11">
        <f t="shared" si="7"/>
        <v>0</v>
      </c>
      <c r="AC37" s="19"/>
      <c r="AD37" s="13"/>
      <c r="AE37" s="13"/>
      <c r="AF37" s="13"/>
      <c r="AG37" s="13"/>
      <c r="AH37" s="15">
        <f t="shared" si="4"/>
        <v>0</v>
      </c>
      <c r="AI37" s="22">
        <f t="shared" si="5"/>
        <v>0</v>
      </c>
      <c r="AJ37" s="20"/>
      <c r="AK37" s="7"/>
      <c r="AL37" s="7"/>
      <c r="AM37" s="7"/>
    </row>
    <row r="38" spans="1:39" x14ac:dyDescent="0.25">
      <c r="A38" s="23" t="s">
        <v>49</v>
      </c>
      <c r="B38" s="23" t="s">
        <v>302</v>
      </c>
      <c r="C38" s="61">
        <v>0</v>
      </c>
      <c r="D38" s="28">
        <v>0</v>
      </c>
      <c r="E38" s="28">
        <v>0</v>
      </c>
      <c r="F38" s="28">
        <v>0</v>
      </c>
      <c r="G38" s="28">
        <v>0</v>
      </c>
      <c r="H38" s="14">
        <f t="shared" si="0"/>
        <v>0</v>
      </c>
      <c r="I38" s="13">
        <v>299309</v>
      </c>
      <c r="J38" s="13">
        <v>92505</v>
      </c>
      <c r="K38" s="13">
        <v>49244</v>
      </c>
      <c r="L38" s="13">
        <v>13063</v>
      </c>
      <c r="M38" s="13">
        <v>45665</v>
      </c>
      <c r="N38" s="58">
        <f>SUM(I38:M38)</f>
        <v>499786</v>
      </c>
      <c r="O38" s="16">
        <f t="shared" si="1"/>
        <v>499786</v>
      </c>
      <c r="P38" s="17"/>
      <c r="Q38" s="17"/>
      <c r="R38" s="17"/>
      <c r="S38" s="17"/>
      <c r="T38" s="17"/>
      <c r="U38" s="18">
        <f t="shared" si="2"/>
        <v>0</v>
      </c>
      <c r="V38" s="17">
        <v>49</v>
      </c>
      <c r="W38" s="17">
        <v>29</v>
      </c>
      <c r="X38" s="17">
        <v>24</v>
      </c>
      <c r="Y38" s="17">
        <v>24</v>
      </c>
      <c r="Z38" s="17">
        <v>55</v>
      </c>
      <c r="AA38" s="18">
        <f t="shared" si="3"/>
        <v>181</v>
      </c>
      <c r="AB38" s="11">
        <f t="shared" si="7"/>
        <v>181</v>
      </c>
      <c r="AC38" s="19"/>
      <c r="AD38" s="13"/>
      <c r="AE38" s="13"/>
      <c r="AF38" s="13"/>
      <c r="AG38" s="13"/>
      <c r="AH38" s="15">
        <f t="shared" si="4"/>
        <v>0</v>
      </c>
      <c r="AI38" s="22">
        <f t="shared" si="5"/>
        <v>499786</v>
      </c>
      <c r="AJ38" s="20" t="s">
        <v>50</v>
      </c>
      <c r="AK38" s="7"/>
      <c r="AL38" s="7"/>
      <c r="AM38" s="7"/>
    </row>
    <row r="39" spans="1:39" x14ac:dyDescent="0.25">
      <c r="A39" s="23" t="s">
        <v>51</v>
      </c>
      <c r="B39" s="23" t="s">
        <v>302</v>
      </c>
      <c r="C39" s="19">
        <v>0</v>
      </c>
      <c r="D39" s="13">
        <v>25690</v>
      </c>
      <c r="E39" s="13">
        <v>0</v>
      </c>
      <c r="F39" s="13">
        <v>0</v>
      </c>
      <c r="G39" s="13">
        <v>10000</v>
      </c>
      <c r="H39" s="14">
        <f t="shared" si="0"/>
        <v>35690</v>
      </c>
      <c r="I39" s="13">
        <v>0</v>
      </c>
      <c r="J39" s="13">
        <v>0</v>
      </c>
      <c r="K39" s="13">
        <v>0</v>
      </c>
      <c r="L39" s="13">
        <v>0</v>
      </c>
      <c r="M39" s="13">
        <v>0</v>
      </c>
      <c r="N39" s="58">
        <f t="shared" si="6"/>
        <v>0</v>
      </c>
      <c r="O39" s="16">
        <f t="shared" si="1"/>
        <v>35690</v>
      </c>
      <c r="P39" s="17">
        <v>0</v>
      </c>
      <c r="Q39" s="17">
        <v>2</v>
      </c>
      <c r="R39" s="17">
        <v>0</v>
      </c>
      <c r="S39" s="17">
        <v>0</v>
      </c>
      <c r="T39" s="17">
        <v>0</v>
      </c>
      <c r="U39" s="18">
        <f t="shared" si="2"/>
        <v>2</v>
      </c>
      <c r="V39" s="17">
        <v>0</v>
      </c>
      <c r="W39" s="17">
        <v>0</v>
      </c>
      <c r="X39" s="17">
        <v>0</v>
      </c>
      <c r="Y39" s="17">
        <v>0</v>
      </c>
      <c r="Z39" s="17">
        <v>0</v>
      </c>
      <c r="AA39" s="18">
        <f t="shared" si="3"/>
        <v>0</v>
      </c>
      <c r="AB39" s="11">
        <f t="shared" si="7"/>
        <v>2</v>
      </c>
      <c r="AC39" s="19">
        <v>0</v>
      </c>
      <c r="AD39" s="13">
        <v>4266</v>
      </c>
      <c r="AE39" s="13">
        <v>0</v>
      </c>
      <c r="AF39" s="13">
        <v>0</v>
      </c>
      <c r="AG39" s="13">
        <v>0</v>
      </c>
      <c r="AH39" s="15">
        <f t="shared" si="4"/>
        <v>4266</v>
      </c>
      <c r="AI39" s="22">
        <f t="shared" si="5"/>
        <v>39956</v>
      </c>
      <c r="AJ39" s="20" t="s">
        <v>52</v>
      </c>
      <c r="AK39" s="7"/>
      <c r="AL39" s="7"/>
      <c r="AM39" s="7"/>
    </row>
    <row r="40" spans="1:39" x14ac:dyDescent="0.25">
      <c r="A40" s="7" t="s">
        <v>53</v>
      </c>
      <c r="B40" s="30" t="s">
        <v>303</v>
      </c>
      <c r="C40" s="19">
        <v>0</v>
      </c>
      <c r="D40" s="13">
        <v>0</v>
      </c>
      <c r="E40" s="13">
        <v>0</v>
      </c>
      <c r="F40" s="13">
        <v>0</v>
      </c>
      <c r="G40" s="13">
        <v>0</v>
      </c>
      <c r="H40" s="14">
        <f t="shared" si="0"/>
        <v>0</v>
      </c>
      <c r="I40" s="13">
        <v>0</v>
      </c>
      <c r="J40" s="13">
        <v>0</v>
      </c>
      <c r="K40" s="13">
        <v>0</v>
      </c>
      <c r="L40" s="13">
        <v>0</v>
      </c>
      <c r="M40" s="13">
        <v>0</v>
      </c>
      <c r="N40" s="58">
        <f t="shared" si="6"/>
        <v>0</v>
      </c>
      <c r="O40" s="16">
        <f t="shared" si="1"/>
        <v>0</v>
      </c>
      <c r="P40" s="17"/>
      <c r="Q40" s="17"/>
      <c r="R40" s="17"/>
      <c r="S40" s="17"/>
      <c r="T40" s="17"/>
      <c r="U40" s="18">
        <f t="shared" si="2"/>
        <v>0</v>
      </c>
      <c r="V40" s="17"/>
      <c r="W40" s="17"/>
      <c r="X40" s="17"/>
      <c r="Y40" s="17"/>
      <c r="Z40" s="17"/>
      <c r="AA40" s="18">
        <f t="shared" si="3"/>
        <v>0</v>
      </c>
      <c r="AB40" s="11">
        <f t="shared" si="7"/>
        <v>0</v>
      </c>
      <c r="AC40" s="19"/>
      <c r="AD40" s="13"/>
      <c r="AE40" s="13"/>
      <c r="AF40" s="13"/>
      <c r="AG40" s="13"/>
      <c r="AH40" s="15">
        <f t="shared" si="4"/>
        <v>0</v>
      </c>
      <c r="AI40" s="22">
        <f t="shared" si="5"/>
        <v>0</v>
      </c>
      <c r="AJ40" s="20"/>
      <c r="AK40" s="7"/>
      <c r="AL40" s="7"/>
      <c r="AM40" s="7"/>
    </row>
    <row r="41" spans="1:39" x14ac:dyDescent="0.25">
      <c r="A41" s="7" t="s">
        <v>54</v>
      </c>
      <c r="B41" s="23" t="s">
        <v>302</v>
      </c>
      <c r="C41" s="19">
        <v>0</v>
      </c>
      <c r="D41" s="13">
        <v>0</v>
      </c>
      <c r="E41" s="13">
        <v>0</v>
      </c>
      <c r="F41" s="13">
        <v>0</v>
      </c>
      <c r="G41" s="13">
        <v>0</v>
      </c>
      <c r="H41" s="14">
        <v>0</v>
      </c>
      <c r="I41" s="13">
        <v>0</v>
      </c>
      <c r="J41" s="13">
        <v>0</v>
      </c>
      <c r="K41" s="13">
        <v>0</v>
      </c>
      <c r="L41" s="13">
        <v>0</v>
      </c>
      <c r="M41" s="13">
        <v>0</v>
      </c>
      <c r="N41" s="58">
        <v>0</v>
      </c>
      <c r="O41" s="16">
        <f t="shared" si="1"/>
        <v>0</v>
      </c>
      <c r="P41" s="17">
        <v>0</v>
      </c>
      <c r="Q41" s="17">
        <v>0</v>
      </c>
      <c r="R41" s="17">
        <v>0</v>
      </c>
      <c r="S41" s="17">
        <v>0</v>
      </c>
      <c r="T41" s="17">
        <v>0</v>
      </c>
      <c r="U41" s="18">
        <v>0</v>
      </c>
      <c r="V41" s="17">
        <v>0</v>
      </c>
      <c r="W41" s="17">
        <v>0</v>
      </c>
      <c r="X41" s="17">
        <v>0</v>
      </c>
      <c r="Y41" s="17">
        <v>0</v>
      </c>
      <c r="Z41" s="17">
        <v>0</v>
      </c>
      <c r="AA41" s="18">
        <v>0</v>
      </c>
      <c r="AB41" s="11">
        <f t="shared" si="7"/>
        <v>0</v>
      </c>
      <c r="AC41" s="19">
        <v>0</v>
      </c>
      <c r="AD41" s="13">
        <v>0</v>
      </c>
      <c r="AE41" s="13">
        <v>0</v>
      </c>
      <c r="AF41" s="13">
        <v>0</v>
      </c>
      <c r="AG41" s="13">
        <v>0</v>
      </c>
      <c r="AH41" s="15">
        <v>0</v>
      </c>
      <c r="AI41" s="22">
        <f t="shared" si="5"/>
        <v>0</v>
      </c>
      <c r="AJ41" s="20" t="s">
        <v>55</v>
      </c>
      <c r="AK41" s="7"/>
      <c r="AL41" s="7"/>
      <c r="AM41" s="7"/>
    </row>
    <row r="42" spans="1:39" x14ac:dyDescent="0.25">
      <c r="A42" s="7" t="s">
        <v>56</v>
      </c>
      <c r="B42" s="23" t="s">
        <v>302</v>
      </c>
      <c r="C42" s="19">
        <v>0</v>
      </c>
      <c r="D42" s="13">
        <v>4807</v>
      </c>
      <c r="E42" s="13">
        <v>0</v>
      </c>
      <c r="F42" s="13">
        <v>0</v>
      </c>
      <c r="G42" s="13">
        <v>0</v>
      </c>
      <c r="H42" s="14">
        <v>4807</v>
      </c>
      <c r="I42" s="13">
        <v>0</v>
      </c>
      <c r="J42" s="13">
        <v>0</v>
      </c>
      <c r="K42" s="13">
        <v>0</v>
      </c>
      <c r="L42" s="13">
        <v>0</v>
      </c>
      <c r="M42" s="13">
        <v>0</v>
      </c>
      <c r="N42" s="58">
        <v>8924.8700000000008</v>
      </c>
      <c r="O42" s="16">
        <f t="shared" si="1"/>
        <v>13731.87</v>
      </c>
      <c r="P42" s="17">
        <v>0</v>
      </c>
      <c r="Q42" s="17">
        <v>1</v>
      </c>
      <c r="R42" s="17">
        <v>0</v>
      </c>
      <c r="S42" s="17">
        <v>0</v>
      </c>
      <c r="T42" s="17">
        <v>0</v>
      </c>
      <c r="U42" s="18">
        <f t="shared" si="2"/>
        <v>1</v>
      </c>
      <c r="V42" s="17">
        <v>2</v>
      </c>
      <c r="W42" s="17">
        <v>4</v>
      </c>
      <c r="X42" s="17">
        <v>0</v>
      </c>
      <c r="Y42" s="17">
        <v>1</v>
      </c>
      <c r="Z42" s="17">
        <v>1</v>
      </c>
      <c r="AA42" s="18">
        <f t="shared" si="3"/>
        <v>8</v>
      </c>
      <c r="AB42" s="11">
        <f t="shared" si="7"/>
        <v>9</v>
      </c>
      <c r="AC42" s="19">
        <v>0</v>
      </c>
      <c r="AD42" s="13">
        <v>0</v>
      </c>
      <c r="AE42" s="13">
        <v>0</v>
      </c>
      <c r="AF42" s="13">
        <v>0</v>
      </c>
      <c r="AG42" s="13">
        <v>0</v>
      </c>
      <c r="AH42" s="15">
        <f t="shared" si="4"/>
        <v>0</v>
      </c>
      <c r="AI42" s="22">
        <f t="shared" si="5"/>
        <v>13731.87</v>
      </c>
      <c r="AJ42" s="20" t="s">
        <v>57</v>
      </c>
      <c r="AK42" s="7"/>
      <c r="AL42" s="7"/>
      <c r="AM42" s="7"/>
    </row>
    <row r="43" spans="1:39" x14ac:dyDescent="0.25">
      <c r="A43" s="7" t="s">
        <v>58</v>
      </c>
      <c r="B43" s="23" t="s">
        <v>302</v>
      </c>
      <c r="C43" s="19">
        <v>0</v>
      </c>
      <c r="D43" s="13">
        <v>0</v>
      </c>
      <c r="E43" s="13">
        <v>10991.52</v>
      </c>
      <c r="F43" s="13">
        <v>0</v>
      </c>
      <c r="G43" s="13">
        <v>2600</v>
      </c>
      <c r="H43" s="14">
        <f t="shared" si="0"/>
        <v>13591.52</v>
      </c>
      <c r="I43" s="13">
        <v>12269.77</v>
      </c>
      <c r="J43" s="13">
        <v>25795.77</v>
      </c>
      <c r="K43" s="13">
        <v>21303.85</v>
      </c>
      <c r="L43" s="13">
        <v>21566</v>
      </c>
      <c r="M43" s="13">
        <v>24103.09</v>
      </c>
      <c r="N43" s="58">
        <f t="shared" si="6"/>
        <v>105038.48</v>
      </c>
      <c r="O43" s="16">
        <f t="shared" si="1"/>
        <v>118630</v>
      </c>
      <c r="P43" s="17">
        <v>0</v>
      </c>
      <c r="Q43" s="17">
        <v>0</v>
      </c>
      <c r="R43" s="17">
        <v>2</v>
      </c>
      <c r="S43" s="17">
        <v>0</v>
      </c>
      <c r="T43" s="17">
        <v>1</v>
      </c>
      <c r="U43" s="18">
        <f t="shared" si="2"/>
        <v>3</v>
      </c>
      <c r="V43" s="17">
        <v>50</v>
      </c>
      <c r="W43" s="17">
        <v>86</v>
      </c>
      <c r="X43" s="17">
        <v>23</v>
      </c>
      <c r="Y43" s="17">
        <v>74</v>
      </c>
      <c r="Z43" s="17">
        <v>43</v>
      </c>
      <c r="AA43" s="18">
        <f t="shared" si="3"/>
        <v>276</v>
      </c>
      <c r="AB43" s="11">
        <f t="shared" si="7"/>
        <v>279</v>
      </c>
      <c r="AC43" s="19">
        <v>0</v>
      </c>
      <c r="AD43" s="13">
        <v>0</v>
      </c>
      <c r="AE43" s="13">
        <v>8024.03</v>
      </c>
      <c r="AF43" s="13">
        <v>2197</v>
      </c>
      <c r="AG43" s="13">
        <v>51567.17</v>
      </c>
      <c r="AH43" s="15">
        <f t="shared" si="4"/>
        <v>61788.2</v>
      </c>
      <c r="AI43" s="22">
        <f t="shared" si="5"/>
        <v>180418.2</v>
      </c>
      <c r="AJ43" s="20"/>
      <c r="AK43" s="7"/>
      <c r="AL43" s="7"/>
      <c r="AM43" s="7"/>
    </row>
    <row r="44" spans="1:39" x14ac:dyDescent="0.25">
      <c r="A44" s="21" t="s">
        <v>59</v>
      </c>
      <c r="B44" s="23" t="s">
        <v>302</v>
      </c>
      <c r="C44" s="19">
        <v>0</v>
      </c>
      <c r="D44" s="13">
        <v>0</v>
      </c>
      <c r="E44" s="13">
        <v>0</v>
      </c>
      <c r="F44" s="13">
        <v>0</v>
      </c>
      <c r="G44" s="13">
        <v>0</v>
      </c>
      <c r="H44" s="14">
        <f t="shared" si="0"/>
        <v>0</v>
      </c>
      <c r="I44" s="13">
        <v>6879.8606</v>
      </c>
      <c r="J44" s="13">
        <v>1941</v>
      </c>
      <c r="K44" s="13">
        <v>5905</v>
      </c>
      <c r="L44" s="13">
        <v>3390</v>
      </c>
      <c r="M44" s="13">
        <v>0</v>
      </c>
      <c r="N44" s="58">
        <f t="shared" si="6"/>
        <v>18115.8606</v>
      </c>
      <c r="O44" s="16">
        <f t="shared" si="1"/>
        <v>18115.8606</v>
      </c>
      <c r="P44" s="17"/>
      <c r="Q44" s="17"/>
      <c r="R44" s="17"/>
      <c r="S44" s="17"/>
      <c r="T44" s="17"/>
      <c r="U44" s="18">
        <f t="shared" si="2"/>
        <v>0</v>
      </c>
      <c r="V44" s="17">
        <v>29</v>
      </c>
      <c r="W44" s="17">
        <v>20</v>
      </c>
      <c r="X44" s="17">
        <v>7</v>
      </c>
      <c r="Y44" s="17">
        <v>16</v>
      </c>
      <c r="Z44" s="17">
        <v>6</v>
      </c>
      <c r="AA44" s="18">
        <f t="shared" si="3"/>
        <v>78</v>
      </c>
      <c r="AB44" s="11">
        <f t="shared" si="7"/>
        <v>78</v>
      </c>
      <c r="AC44" s="19"/>
      <c r="AD44" s="13"/>
      <c r="AE44" s="13"/>
      <c r="AF44" s="13"/>
      <c r="AG44" s="13"/>
      <c r="AH44" s="15">
        <f t="shared" si="4"/>
        <v>0</v>
      </c>
      <c r="AI44" s="22">
        <f t="shared" si="5"/>
        <v>18115.8606</v>
      </c>
      <c r="AJ44" s="20"/>
      <c r="AK44" s="7"/>
      <c r="AL44" s="7"/>
      <c r="AM44" s="7"/>
    </row>
    <row r="45" spans="1:39" x14ac:dyDescent="0.25">
      <c r="A45" s="21" t="s">
        <v>60</v>
      </c>
      <c r="B45" s="23" t="s">
        <v>302</v>
      </c>
      <c r="C45" s="19">
        <v>0</v>
      </c>
      <c r="D45" s="13">
        <v>0</v>
      </c>
      <c r="E45" s="13">
        <v>0</v>
      </c>
      <c r="F45" s="13">
        <v>0</v>
      </c>
      <c r="G45" s="13">
        <v>0</v>
      </c>
      <c r="H45" s="14">
        <f>SUM(I45:M45)</f>
        <v>137317.69</v>
      </c>
      <c r="I45" s="13">
        <v>45121.02</v>
      </c>
      <c r="J45" s="13">
        <v>32768.870000000003</v>
      </c>
      <c r="K45" s="13">
        <v>26200.63</v>
      </c>
      <c r="L45" s="13">
        <v>16298.01</v>
      </c>
      <c r="M45" s="13">
        <v>16929.16</v>
      </c>
      <c r="N45" s="58">
        <f>SUM(I45:M45)</f>
        <v>137317.69</v>
      </c>
      <c r="O45" s="16">
        <f t="shared" si="1"/>
        <v>274635.38</v>
      </c>
      <c r="P45" s="17"/>
      <c r="Q45" s="17"/>
      <c r="R45" s="17"/>
      <c r="S45" s="17"/>
      <c r="T45" s="17"/>
      <c r="U45" s="18">
        <f t="shared" si="2"/>
        <v>0</v>
      </c>
      <c r="V45" s="17">
        <v>26</v>
      </c>
      <c r="W45" s="17">
        <v>49</v>
      </c>
      <c r="X45" s="17">
        <v>37</v>
      </c>
      <c r="Y45" s="17">
        <v>12</v>
      </c>
      <c r="Z45" s="17">
        <v>27</v>
      </c>
      <c r="AA45" s="18">
        <f t="shared" si="3"/>
        <v>151</v>
      </c>
      <c r="AB45" s="11">
        <f t="shared" si="7"/>
        <v>151</v>
      </c>
      <c r="AC45" s="19">
        <v>87675.16</v>
      </c>
      <c r="AD45" s="13">
        <v>34141</v>
      </c>
      <c r="AE45" s="13">
        <v>11858.64</v>
      </c>
      <c r="AF45" s="13">
        <v>42540</v>
      </c>
      <c r="AG45" s="13">
        <v>58916</v>
      </c>
      <c r="AH45" s="15">
        <f>SUM(AD45:AG45)</f>
        <v>147455.64000000001</v>
      </c>
      <c r="AI45" s="22">
        <f t="shared" si="5"/>
        <v>422091.02</v>
      </c>
      <c r="AJ45" s="20"/>
      <c r="AK45" s="7"/>
      <c r="AL45" s="7"/>
      <c r="AM45" s="7"/>
    </row>
    <row r="46" spans="1:39" x14ac:dyDescent="0.25">
      <c r="A46" s="29" t="s">
        <v>61</v>
      </c>
      <c r="B46" s="23" t="s">
        <v>302</v>
      </c>
      <c r="C46" s="19">
        <v>24234</v>
      </c>
      <c r="D46" s="13">
        <v>51346</v>
      </c>
      <c r="E46" s="13">
        <v>46251</v>
      </c>
      <c r="F46" s="13">
        <v>29024</v>
      </c>
      <c r="G46" s="13">
        <v>192005</v>
      </c>
      <c r="H46" s="14">
        <f t="shared" si="0"/>
        <v>342860</v>
      </c>
      <c r="I46" s="13">
        <v>15132</v>
      </c>
      <c r="J46" s="13">
        <v>23581</v>
      </c>
      <c r="K46" s="13">
        <v>20691</v>
      </c>
      <c r="L46" s="13">
        <v>25319</v>
      </c>
      <c r="M46" s="13">
        <v>11962</v>
      </c>
      <c r="N46" s="58">
        <f t="shared" si="6"/>
        <v>96685</v>
      </c>
      <c r="O46" s="16">
        <f t="shared" si="1"/>
        <v>439545</v>
      </c>
      <c r="P46" s="17">
        <v>2</v>
      </c>
      <c r="Q46" s="17">
        <v>5</v>
      </c>
      <c r="R46" s="17">
        <v>6</v>
      </c>
      <c r="S46" s="17">
        <v>1</v>
      </c>
      <c r="T46" s="17">
        <v>9</v>
      </c>
      <c r="U46" s="18">
        <f t="shared" si="2"/>
        <v>23</v>
      </c>
      <c r="V46" s="17">
        <v>51</v>
      </c>
      <c r="W46" s="17">
        <v>63</v>
      </c>
      <c r="X46" s="17">
        <v>38</v>
      </c>
      <c r="Y46" s="17">
        <v>66</v>
      </c>
      <c r="Z46" s="17">
        <v>35</v>
      </c>
      <c r="AA46" s="18">
        <f t="shared" si="3"/>
        <v>253</v>
      </c>
      <c r="AB46" s="11">
        <f t="shared" si="7"/>
        <v>276</v>
      </c>
      <c r="AC46" s="19">
        <v>17843</v>
      </c>
      <c r="AD46" s="13">
        <v>27581</v>
      </c>
      <c r="AE46" s="13">
        <v>29395</v>
      </c>
      <c r="AF46" s="13">
        <v>13756</v>
      </c>
      <c r="AG46" s="13">
        <v>113438</v>
      </c>
      <c r="AH46" s="15">
        <f t="shared" si="4"/>
        <v>202013</v>
      </c>
      <c r="AI46" s="22">
        <f t="shared" si="5"/>
        <v>641558</v>
      </c>
      <c r="AJ46" s="20"/>
      <c r="AK46" s="7"/>
      <c r="AL46" s="7"/>
      <c r="AM46" s="7"/>
    </row>
    <row r="47" spans="1:39" x14ac:dyDescent="0.25">
      <c r="A47" s="7" t="s">
        <v>62</v>
      </c>
      <c r="B47" s="23" t="s">
        <v>302</v>
      </c>
      <c r="C47" s="19">
        <v>0</v>
      </c>
      <c r="D47" s="13">
        <v>11270.75</v>
      </c>
      <c r="E47" s="13">
        <v>0</v>
      </c>
      <c r="F47" s="13">
        <v>0</v>
      </c>
      <c r="G47" s="13">
        <v>0</v>
      </c>
      <c r="H47" s="14">
        <f t="shared" si="0"/>
        <v>11270.75</v>
      </c>
      <c r="I47" s="13">
        <v>165.99</v>
      </c>
      <c r="J47" s="13">
        <v>1247.3599999999999</v>
      </c>
      <c r="K47" s="13">
        <v>3961.69</v>
      </c>
      <c r="L47" s="13">
        <v>0</v>
      </c>
      <c r="M47" s="13">
        <v>427.91</v>
      </c>
      <c r="N47" s="58">
        <f t="shared" si="6"/>
        <v>5802.95</v>
      </c>
      <c r="O47" s="16">
        <f t="shared" si="1"/>
        <v>17073.7</v>
      </c>
      <c r="P47" s="17">
        <v>0</v>
      </c>
      <c r="Q47" s="17">
        <v>1</v>
      </c>
      <c r="R47" s="17">
        <v>0</v>
      </c>
      <c r="S47" s="17">
        <v>0</v>
      </c>
      <c r="T47" s="17">
        <v>0</v>
      </c>
      <c r="U47" s="18">
        <f t="shared" si="2"/>
        <v>1</v>
      </c>
      <c r="V47" s="17">
        <v>1</v>
      </c>
      <c r="W47" s="17">
        <v>0</v>
      </c>
      <c r="X47" s="17">
        <v>4</v>
      </c>
      <c r="Y47" s="17">
        <v>0</v>
      </c>
      <c r="Z47" s="17">
        <v>4</v>
      </c>
      <c r="AA47" s="18">
        <f t="shared" si="3"/>
        <v>9</v>
      </c>
      <c r="AB47" s="11">
        <f t="shared" si="7"/>
        <v>10</v>
      </c>
      <c r="AC47" s="19">
        <v>0</v>
      </c>
      <c r="AD47" s="13">
        <v>7857.86</v>
      </c>
      <c r="AE47" s="13">
        <v>3889.35</v>
      </c>
      <c r="AF47" s="13">
        <v>0</v>
      </c>
      <c r="AG47" s="13">
        <v>0</v>
      </c>
      <c r="AH47" s="15">
        <f t="shared" si="4"/>
        <v>11747.21</v>
      </c>
      <c r="AI47" s="22">
        <f t="shared" si="5"/>
        <v>28820.91</v>
      </c>
      <c r="AJ47" s="20"/>
      <c r="AK47" s="7"/>
      <c r="AL47" s="7"/>
      <c r="AM47" s="7"/>
    </row>
    <row r="48" spans="1:39" x14ac:dyDescent="0.25">
      <c r="A48" s="21" t="s">
        <v>63</v>
      </c>
      <c r="B48" s="23" t="s">
        <v>302</v>
      </c>
      <c r="C48" s="19">
        <v>0</v>
      </c>
      <c r="D48" s="13">
        <v>0</v>
      </c>
      <c r="E48" s="13">
        <v>0</v>
      </c>
      <c r="F48" s="13">
        <v>0</v>
      </c>
      <c r="G48" s="13">
        <v>0</v>
      </c>
      <c r="H48" s="14">
        <f t="shared" si="0"/>
        <v>0</v>
      </c>
      <c r="I48" s="13">
        <v>4212</v>
      </c>
      <c r="J48" s="13">
        <v>1227</v>
      </c>
      <c r="K48" s="13">
        <v>1428</v>
      </c>
      <c r="L48" s="13">
        <v>602</v>
      </c>
      <c r="M48" s="13">
        <v>0</v>
      </c>
      <c r="N48" s="58">
        <f t="shared" si="6"/>
        <v>7469</v>
      </c>
      <c r="O48" s="16">
        <f t="shared" si="1"/>
        <v>7469</v>
      </c>
      <c r="P48" s="17"/>
      <c r="Q48" s="17"/>
      <c r="R48" s="17"/>
      <c r="S48" s="17"/>
      <c r="T48" s="17"/>
      <c r="U48" s="18">
        <f t="shared" si="2"/>
        <v>0</v>
      </c>
      <c r="V48" s="17">
        <v>13</v>
      </c>
      <c r="W48" s="17">
        <v>6</v>
      </c>
      <c r="X48" s="17">
        <v>7</v>
      </c>
      <c r="Y48" s="17">
        <v>4</v>
      </c>
      <c r="Z48" s="17">
        <v>0</v>
      </c>
      <c r="AA48" s="18">
        <f t="shared" si="3"/>
        <v>30</v>
      </c>
      <c r="AB48" s="11">
        <f t="shared" si="7"/>
        <v>30</v>
      </c>
      <c r="AC48" s="19">
        <v>0</v>
      </c>
      <c r="AD48" s="13">
        <v>0</v>
      </c>
      <c r="AE48" s="13">
        <v>0</v>
      </c>
      <c r="AF48" s="13">
        <v>0</v>
      </c>
      <c r="AG48" s="13">
        <v>0</v>
      </c>
      <c r="AH48" s="15">
        <f t="shared" si="4"/>
        <v>0</v>
      </c>
      <c r="AI48" s="22">
        <f t="shared" si="5"/>
        <v>7469</v>
      </c>
      <c r="AJ48" s="20"/>
      <c r="AK48" s="7"/>
      <c r="AL48" s="7"/>
      <c r="AM48" s="7"/>
    </row>
    <row r="49" spans="1:39" x14ac:dyDescent="0.25">
      <c r="A49" s="30" t="s">
        <v>64</v>
      </c>
      <c r="B49" s="30" t="s">
        <v>303</v>
      </c>
      <c r="C49" s="19">
        <v>0</v>
      </c>
      <c r="D49" s="13">
        <v>0</v>
      </c>
      <c r="E49" s="13">
        <v>0</v>
      </c>
      <c r="F49" s="13">
        <v>0</v>
      </c>
      <c r="G49" s="13">
        <v>0</v>
      </c>
      <c r="H49" s="14">
        <f t="shared" si="0"/>
        <v>0</v>
      </c>
      <c r="I49" s="13">
        <v>0</v>
      </c>
      <c r="J49" s="13">
        <v>0</v>
      </c>
      <c r="K49" s="13">
        <v>0</v>
      </c>
      <c r="L49" s="13">
        <v>0</v>
      </c>
      <c r="M49" s="13">
        <v>0</v>
      </c>
      <c r="N49" s="58">
        <f t="shared" si="6"/>
        <v>0</v>
      </c>
      <c r="O49" s="16">
        <f t="shared" si="1"/>
        <v>0</v>
      </c>
      <c r="P49" s="17"/>
      <c r="Q49" s="17"/>
      <c r="R49" s="17"/>
      <c r="S49" s="17"/>
      <c r="T49" s="17"/>
      <c r="U49" s="18">
        <f t="shared" si="2"/>
        <v>0</v>
      </c>
      <c r="V49" s="17"/>
      <c r="W49" s="17"/>
      <c r="X49" s="17"/>
      <c r="Y49" s="17"/>
      <c r="Z49" s="17"/>
      <c r="AA49" s="18">
        <f t="shared" si="3"/>
        <v>0</v>
      </c>
      <c r="AB49" s="11">
        <f t="shared" si="7"/>
        <v>0</v>
      </c>
      <c r="AC49" s="19"/>
      <c r="AD49" s="13"/>
      <c r="AE49" s="13"/>
      <c r="AF49" s="13"/>
      <c r="AG49" s="13"/>
      <c r="AH49" s="15">
        <f t="shared" si="4"/>
        <v>0</v>
      </c>
      <c r="AI49" s="22">
        <f t="shared" si="5"/>
        <v>0</v>
      </c>
      <c r="AJ49" s="20" t="s">
        <v>65</v>
      </c>
      <c r="AK49" s="7"/>
      <c r="AL49" s="7"/>
      <c r="AM49" s="7"/>
    </row>
    <row r="50" spans="1:39" x14ac:dyDescent="0.25">
      <c r="A50" s="7" t="s">
        <v>66</v>
      </c>
      <c r="B50" s="30" t="s">
        <v>303</v>
      </c>
      <c r="C50" s="19">
        <v>0</v>
      </c>
      <c r="D50" s="13">
        <v>0</v>
      </c>
      <c r="E50" s="13">
        <v>0</v>
      </c>
      <c r="F50" s="13">
        <v>0</v>
      </c>
      <c r="G50" s="13">
        <v>0</v>
      </c>
      <c r="H50" s="14">
        <f t="shared" si="0"/>
        <v>0</v>
      </c>
      <c r="I50" s="13">
        <v>0</v>
      </c>
      <c r="J50" s="13">
        <v>0</v>
      </c>
      <c r="K50" s="13">
        <v>0</v>
      </c>
      <c r="L50" s="13">
        <v>0</v>
      </c>
      <c r="M50" s="13">
        <v>0</v>
      </c>
      <c r="N50" s="58">
        <f t="shared" si="6"/>
        <v>0</v>
      </c>
      <c r="O50" s="16">
        <f t="shared" si="1"/>
        <v>0</v>
      </c>
      <c r="P50" s="17"/>
      <c r="Q50" s="17"/>
      <c r="R50" s="17"/>
      <c r="S50" s="17"/>
      <c r="T50" s="17"/>
      <c r="U50" s="18">
        <f t="shared" si="2"/>
        <v>0</v>
      </c>
      <c r="V50" s="17"/>
      <c r="W50" s="17"/>
      <c r="X50" s="17"/>
      <c r="Y50" s="17"/>
      <c r="Z50" s="17"/>
      <c r="AA50" s="18">
        <f t="shared" si="3"/>
        <v>0</v>
      </c>
      <c r="AB50" s="11">
        <f t="shared" si="7"/>
        <v>0</v>
      </c>
      <c r="AC50" s="19"/>
      <c r="AD50" s="13"/>
      <c r="AE50" s="13"/>
      <c r="AF50" s="13"/>
      <c r="AG50" s="13"/>
      <c r="AH50" s="15">
        <f t="shared" si="4"/>
        <v>0</v>
      </c>
      <c r="AI50" s="22">
        <f t="shared" si="5"/>
        <v>0</v>
      </c>
      <c r="AJ50" s="20"/>
      <c r="AK50" s="7"/>
      <c r="AL50" s="7"/>
      <c r="AM50" s="7"/>
    </row>
    <row r="51" spans="1:39" x14ac:dyDescent="0.25">
      <c r="A51" s="21" t="s">
        <v>67</v>
      </c>
      <c r="B51" s="23" t="s">
        <v>302</v>
      </c>
      <c r="C51" s="19"/>
      <c r="D51" s="13">
        <v>0</v>
      </c>
      <c r="E51" s="13">
        <v>0</v>
      </c>
      <c r="F51" s="13">
        <v>0</v>
      </c>
      <c r="G51" s="13">
        <v>0</v>
      </c>
      <c r="H51" s="14">
        <f t="shared" si="0"/>
        <v>0</v>
      </c>
      <c r="I51" s="13">
        <v>520213</v>
      </c>
      <c r="J51" s="13">
        <v>1107616</v>
      </c>
      <c r="K51" s="13">
        <v>1335647</v>
      </c>
      <c r="L51" s="28">
        <v>394211</v>
      </c>
      <c r="M51" s="28">
        <v>261265</v>
      </c>
      <c r="N51" s="58">
        <f>SUM(I51:M51)</f>
        <v>3618952</v>
      </c>
      <c r="O51" s="16">
        <f t="shared" si="1"/>
        <v>3618952</v>
      </c>
      <c r="P51" s="17"/>
      <c r="Q51" s="17"/>
      <c r="R51" s="17"/>
      <c r="S51" s="17"/>
      <c r="T51" s="17"/>
      <c r="U51" s="18">
        <f t="shared" si="2"/>
        <v>0</v>
      </c>
      <c r="V51" s="17">
        <v>452</v>
      </c>
      <c r="W51" s="17">
        <v>743</v>
      </c>
      <c r="X51" s="17">
        <v>140</v>
      </c>
      <c r="Y51" s="17">
        <v>134</v>
      </c>
      <c r="Z51" s="17">
        <v>98</v>
      </c>
      <c r="AA51" s="18">
        <f t="shared" si="3"/>
        <v>1567</v>
      </c>
      <c r="AB51" s="11">
        <f t="shared" si="7"/>
        <v>1567</v>
      </c>
      <c r="AC51" s="19">
        <v>301716</v>
      </c>
      <c r="AD51" s="13">
        <v>344504</v>
      </c>
      <c r="AE51" s="13">
        <v>528833</v>
      </c>
      <c r="AF51" s="28">
        <v>300892</v>
      </c>
      <c r="AG51" s="28">
        <v>144858</v>
      </c>
      <c r="AH51" s="15">
        <f>SUM(AC51:AG51)</f>
        <v>1620803</v>
      </c>
      <c r="AI51" s="22">
        <f t="shared" si="5"/>
        <v>5239755</v>
      </c>
      <c r="AJ51" s="20"/>
      <c r="AK51" s="7"/>
      <c r="AL51" s="7"/>
      <c r="AM51" s="7"/>
    </row>
    <row r="52" spans="1:39" x14ac:dyDescent="0.25">
      <c r="A52" s="7" t="s">
        <v>68</v>
      </c>
      <c r="B52" s="23" t="s">
        <v>302</v>
      </c>
      <c r="C52" s="19">
        <v>0</v>
      </c>
      <c r="D52" s="13">
        <v>0</v>
      </c>
      <c r="E52" s="13">
        <v>1189.3800000000001</v>
      </c>
      <c r="F52" s="13">
        <v>0</v>
      </c>
      <c r="G52" s="13">
        <v>0</v>
      </c>
      <c r="H52" s="14">
        <f t="shared" si="0"/>
        <v>1189.3800000000001</v>
      </c>
      <c r="I52" s="13">
        <v>18190.41</v>
      </c>
      <c r="J52" s="13">
        <v>5041.41</v>
      </c>
      <c r="K52" s="13">
        <v>2901.55</v>
      </c>
      <c r="L52" s="13">
        <v>11040.69</v>
      </c>
      <c r="M52" s="13">
        <v>2769.31</v>
      </c>
      <c r="N52" s="58">
        <f t="shared" si="6"/>
        <v>39943.369999999995</v>
      </c>
      <c r="O52" s="16">
        <f t="shared" si="1"/>
        <v>41132.749999999993</v>
      </c>
      <c r="P52" s="17">
        <v>0</v>
      </c>
      <c r="Q52" s="17">
        <v>0</v>
      </c>
      <c r="R52" s="17">
        <v>1</v>
      </c>
      <c r="S52" s="17">
        <v>0</v>
      </c>
      <c r="T52" s="17">
        <v>0</v>
      </c>
      <c r="U52" s="18">
        <f t="shared" si="2"/>
        <v>1</v>
      </c>
      <c r="V52" s="17">
        <v>45</v>
      </c>
      <c r="W52" s="17">
        <v>17</v>
      </c>
      <c r="X52" s="17">
        <v>15</v>
      </c>
      <c r="Y52" s="17">
        <v>29</v>
      </c>
      <c r="Z52" s="17">
        <v>9</v>
      </c>
      <c r="AA52" s="18">
        <f t="shared" si="3"/>
        <v>115</v>
      </c>
      <c r="AB52" s="11">
        <f t="shared" si="7"/>
        <v>116</v>
      </c>
      <c r="AC52" s="19">
        <v>7183.08</v>
      </c>
      <c r="AD52" s="13">
        <v>881.5</v>
      </c>
      <c r="AE52" s="13">
        <v>420</v>
      </c>
      <c r="AF52" s="13">
        <v>0</v>
      </c>
      <c r="AG52" s="13">
        <v>0</v>
      </c>
      <c r="AH52" s="15">
        <f t="shared" si="4"/>
        <v>8484.58</v>
      </c>
      <c r="AI52" s="22">
        <f t="shared" si="5"/>
        <v>49617.329999999994</v>
      </c>
      <c r="AJ52" s="20"/>
      <c r="AK52" s="7"/>
      <c r="AL52" s="7"/>
      <c r="AM52" s="7"/>
    </row>
    <row r="53" spans="1:39" x14ac:dyDescent="0.25">
      <c r="A53" s="7" t="s">
        <v>69</v>
      </c>
      <c r="B53" s="30" t="s">
        <v>303</v>
      </c>
      <c r="C53" s="19">
        <v>0</v>
      </c>
      <c r="D53" s="13">
        <v>0</v>
      </c>
      <c r="E53" s="13">
        <v>0</v>
      </c>
      <c r="F53" s="13">
        <v>0</v>
      </c>
      <c r="G53" s="13">
        <v>0</v>
      </c>
      <c r="H53" s="14">
        <f t="shared" si="0"/>
        <v>0</v>
      </c>
      <c r="I53" s="13">
        <v>0</v>
      </c>
      <c r="J53" s="13">
        <v>0</v>
      </c>
      <c r="K53" s="13">
        <v>0</v>
      </c>
      <c r="L53" s="13">
        <v>0</v>
      </c>
      <c r="M53" s="13">
        <v>0</v>
      </c>
      <c r="N53" s="58">
        <f t="shared" si="6"/>
        <v>0</v>
      </c>
      <c r="O53" s="16">
        <f t="shared" si="1"/>
        <v>0</v>
      </c>
      <c r="P53" s="17"/>
      <c r="Q53" s="17"/>
      <c r="R53" s="17"/>
      <c r="S53" s="17"/>
      <c r="T53" s="17"/>
      <c r="U53" s="18">
        <f t="shared" si="2"/>
        <v>0</v>
      </c>
      <c r="V53" s="17"/>
      <c r="W53" s="17"/>
      <c r="X53" s="17"/>
      <c r="Y53" s="17"/>
      <c r="Z53" s="17"/>
      <c r="AA53" s="18">
        <f t="shared" si="3"/>
        <v>0</v>
      </c>
      <c r="AB53" s="11">
        <f t="shared" si="7"/>
        <v>0</v>
      </c>
      <c r="AC53" s="19"/>
      <c r="AD53" s="13"/>
      <c r="AE53" s="13"/>
      <c r="AF53" s="13"/>
      <c r="AG53" s="13"/>
      <c r="AH53" s="15">
        <f t="shared" si="4"/>
        <v>0</v>
      </c>
      <c r="AI53" s="22">
        <f t="shared" si="5"/>
        <v>0</v>
      </c>
      <c r="AJ53" s="20"/>
      <c r="AK53" s="7"/>
      <c r="AL53" s="7"/>
      <c r="AM53" s="7"/>
    </row>
    <row r="54" spans="1:39" x14ac:dyDescent="0.25">
      <c r="A54" s="21" t="s">
        <v>70</v>
      </c>
      <c r="B54" s="23" t="s">
        <v>302</v>
      </c>
      <c r="C54" s="19"/>
      <c r="D54" s="13">
        <v>0</v>
      </c>
      <c r="E54" s="13">
        <v>0</v>
      </c>
      <c r="F54" s="13">
        <v>0</v>
      </c>
      <c r="G54" s="13">
        <v>0</v>
      </c>
      <c r="H54" s="14">
        <f t="shared" si="0"/>
        <v>0</v>
      </c>
      <c r="I54" s="13">
        <v>19794.689999999999</v>
      </c>
      <c r="J54" s="13">
        <v>14832.05</v>
      </c>
      <c r="K54" s="13">
        <v>4815.5</v>
      </c>
      <c r="L54" s="13">
        <v>4193.7299999999996</v>
      </c>
      <c r="M54" s="13">
        <v>3155</v>
      </c>
      <c r="N54" s="58">
        <f t="shared" si="6"/>
        <v>46790.97</v>
      </c>
      <c r="O54" s="16">
        <f t="shared" si="1"/>
        <v>46790.97</v>
      </c>
      <c r="P54" s="17"/>
      <c r="Q54" s="17"/>
      <c r="R54" s="17"/>
      <c r="S54" s="17"/>
      <c r="T54" s="17"/>
      <c r="U54" s="18">
        <f t="shared" si="2"/>
        <v>0</v>
      </c>
      <c r="V54" s="17">
        <v>91</v>
      </c>
      <c r="W54" s="17">
        <v>70</v>
      </c>
      <c r="X54" s="17">
        <v>25</v>
      </c>
      <c r="Y54" s="17">
        <v>25</v>
      </c>
      <c r="Z54" s="17">
        <v>22</v>
      </c>
      <c r="AA54" s="18">
        <f t="shared" si="3"/>
        <v>233</v>
      </c>
      <c r="AB54" s="11">
        <f t="shared" si="7"/>
        <v>233</v>
      </c>
      <c r="AC54" s="19">
        <v>0</v>
      </c>
      <c r="AD54" s="13">
        <v>0</v>
      </c>
      <c r="AE54" s="13">
        <v>0</v>
      </c>
      <c r="AF54" s="13">
        <v>0</v>
      </c>
      <c r="AG54" s="13">
        <v>0</v>
      </c>
      <c r="AH54" s="15">
        <f t="shared" si="4"/>
        <v>0</v>
      </c>
      <c r="AI54" s="22">
        <f t="shared" si="5"/>
        <v>46790.97</v>
      </c>
      <c r="AJ54" s="20" t="s">
        <v>71</v>
      </c>
      <c r="AK54" s="7"/>
      <c r="AL54" s="7"/>
      <c r="AM54" s="7"/>
    </row>
    <row r="55" spans="1:39" x14ac:dyDescent="0.25">
      <c r="A55" s="23" t="s">
        <v>72</v>
      </c>
      <c r="B55" s="23" t="s">
        <v>302</v>
      </c>
      <c r="C55" s="19">
        <v>0</v>
      </c>
      <c r="D55" s="13">
        <v>0</v>
      </c>
      <c r="E55" s="13">
        <v>0</v>
      </c>
      <c r="F55" s="13">
        <v>0</v>
      </c>
      <c r="G55" s="13">
        <v>0</v>
      </c>
      <c r="H55" s="14">
        <f t="shared" si="0"/>
        <v>0</v>
      </c>
      <c r="I55" s="13">
        <v>60727.23</v>
      </c>
      <c r="J55" s="13">
        <v>14965.69</v>
      </c>
      <c r="K55" s="13">
        <v>14310.42</v>
      </c>
      <c r="L55" s="13">
        <v>20125.990000000002</v>
      </c>
      <c r="M55" s="13">
        <v>7290.47</v>
      </c>
      <c r="N55" s="58">
        <f t="shared" si="6"/>
        <v>117419.8</v>
      </c>
      <c r="O55" s="16">
        <f t="shared" si="1"/>
        <v>117419.8</v>
      </c>
      <c r="U55" s="18">
        <v>0</v>
      </c>
      <c r="V55" s="17">
        <v>143</v>
      </c>
      <c r="W55" s="17">
        <v>60</v>
      </c>
      <c r="X55" s="17">
        <v>45</v>
      </c>
      <c r="Y55" s="17">
        <v>53</v>
      </c>
      <c r="Z55" s="17">
        <v>17</v>
      </c>
      <c r="AA55" s="18">
        <f t="shared" si="3"/>
        <v>318</v>
      </c>
      <c r="AB55" s="11">
        <f t="shared" si="7"/>
        <v>318</v>
      </c>
      <c r="AC55" s="19"/>
      <c r="AD55" s="13"/>
      <c r="AE55" s="13"/>
      <c r="AF55" s="13"/>
      <c r="AG55" s="13"/>
      <c r="AH55" s="15">
        <f t="shared" si="4"/>
        <v>0</v>
      </c>
      <c r="AI55" s="22">
        <f t="shared" si="5"/>
        <v>117419.8</v>
      </c>
      <c r="AJ55" s="20"/>
      <c r="AK55" s="7"/>
      <c r="AL55" s="7"/>
      <c r="AM55" s="7"/>
    </row>
    <row r="56" spans="1:39" x14ac:dyDescent="0.25">
      <c r="A56" s="23" t="s">
        <v>73</v>
      </c>
      <c r="B56" s="23" t="s">
        <v>302</v>
      </c>
      <c r="C56" s="19">
        <v>1235</v>
      </c>
      <c r="D56" s="13">
        <v>0</v>
      </c>
      <c r="E56" s="13">
        <v>0</v>
      </c>
      <c r="F56" s="13">
        <v>0</v>
      </c>
      <c r="G56" s="13">
        <v>0</v>
      </c>
      <c r="H56" s="14">
        <f t="shared" si="0"/>
        <v>1235</v>
      </c>
      <c r="I56" s="13">
        <v>3104.6</v>
      </c>
      <c r="J56" s="13">
        <v>4242.3999999999996</v>
      </c>
      <c r="K56" s="13">
        <v>2366.66</v>
      </c>
      <c r="L56" s="13">
        <v>3035.85</v>
      </c>
      <c r="M56" s="13">
        <v>795.6</v>
      </c>
      <c r="N56" s="58">
        <f t="shared" si="6"/>
        <v>13545.11</v>
      </c>
      <c r="O56" s="16">
        <f t="shared" si="1"/>
        <v>14780.11</v>
      </c>
      <c r="P56" s="17">
        <v>1</v>
      </c>
      <c r="Q56" s="17">
        <v>0</v>
      </c>
      <c r="R56" s="17">
        <v>0</v>
      </c>
      <c r="S56" s="17">
        <v>0</v>
      </c>
      <c r="T56" s="17">
        <v>0</v>
      </c>
      <c r="U56" s="18">
        <f t="shared" si="2"/>
        <v>1</v>
      </c>
      <c r="V56" s="17">
        <v>17</v>
      </c>
      <c r="W56" s="17">
        <v>10</v>
      </c>
      <c r="X56" s="17">
        <v>8</v>
      </c>
      <c r="Y56" s="17">
        <v>11</v>
      </c>
      <c r="Z56" s="17">
        <v>3</v>
      </c>
      <c r="AA56" s="18">
        <f t="shared" si="3"/>
        <v>49</v>
      </c>
      <c r="AB56" s="11">
        <f t="shared" si="7"/>
        <v>50</v>
      </c>
      <c r="AC56" s="19"/>
      <c r="AD56" s="13"/>
      <c r="AE56" s="13"/>
      <c r="AF56" s="13"/>
      <c r="AG56" s="13"/>
      <c r="AH56" s="15">
        <f t="shared" si="4"/>
        <v>0</v>
      </c>
      <c r="AI56" s="22">
        <f t="shared" si="5"/>
        <v>14780.11</v>
      </c>
      <c r="AJ56" s="20"/>
      <c r="AK56" s="7"/>
      <c r="AL56" s="7"/>
      <c r="AM56" s="7"/>
    </row>
    <row r="57" spans="1:39" x14ac:dyDescent="0.25">
      <c r="A57" s="23" t="s">
        <v>74</v>
      </c>
      <c r="B57" s="23" t="s">
        <v>302</v>
      </c>
      <c r="C57" s="19">
        <v>0</v>
      </c>
      <c r="D57" s="13">
        <v>0</v>
      </c>
      <c r="E57" s="13">
        <v>0</v>
      </c>
      <c r="F57" s="13">
        <v>0</v>
      </c>
      <c r="G57" s="13">
        <v>7599</v>
      </c>
      <c r="H57" s="14">
        <f t="shared" si="0"/>
        <v>7599</v>
      </c>
      <c r="J57" s="13">
        <v>8000</v>
      </c>
      <c r="K57" s="13">
        <v>7975</v>
      </c>
      <c r="L57" s="13">
        <v>4250</v>
      </c>
      <c r="M57" s="13">
        <v>0</v>
      </c>
      <c r="N57" s="58">
        <f>SUM(J57:M57)</f>
        <v>20225</v>
      </c>
      <c r="O57" s="16">
        <f t="shared" si="1"/>
        <v>27824</v>
      </c>
      <c r="P57" s="17">
        <v>0</v>
      </c>
      <c r="Q57" s="17">
        <v>0</v>
      </c>
      <c r="R57" s="17">
        <v>0</v>
      </c>
      <c r="S57" s="17">
        <v>0</v>
      </c>
      <c r="T57" s="17">
        <v>1</v>
      </c>
      <c r="U57" s="18">
        <f t="shared" si="2"/>
        <v>1</v>
      </c>
      <c r="V57" s="17">
        <v>0</v>
      </c>
      <c r="W57" s="17">
        <v>1</v>
      </c>
      <c r="X57" s="17">
        <v>2</v>
      </c>
      <c r="Y57" s="17">
        <v>1</v>
      </c>
      <c r="Z57" s="17">
        <v>0</v>
      </c>
      <c r="AA57" s="18">
        <f t="shared" si="3"/>
        <v>4</v>
      </c>
      <c r="AB57" s="11">
        <f t="shared" si="7"/>
        <v>5</v>
      </c>
      <c r="AC57" s="19">
        <v>68364</v>
      </c>
      <c r="AD57" s="13">
        <v>84777</v>
      </c>
      <c r="AE57" s="13">
        <v>95990</v>
      </c>
      <c r="AF57" s="13">
        <v>68939</v>
      </c>
      <c r="AG57" s="13">
        <v>0</v>
      </c>
      <c r="AH57" s="15">
        <f t="shared" si="4"/>
        <v>318070</v>
      </c>
      <c r="AI57" s="22">
        <f t="shared" si="5"/>
        <v>345894</v>
      </c>
      <c r="AJ57" s="20" t="s">
        <v>75</v>
      </c>
      <c r="AK57" s="7"/>
      <c r="AL57" s="7"/>
      <c r="AM57" s="7"/>
    </row>
    <row r="58" spans="1:39" x14ac:dyDescent="0.25">
      <c r="A58" s="23" t="s">
        <v>76</v>
      </c>
      <c r="B58" s="23" t="s">
        <v>302</v>
      </c>
      <c r="C58" s="19">
        <v>0</v>
      </c>
      <c r="D58" s="13">
        <v>0</v>
      </c>
      <c r="E58" s="13">
        <v>0</v>
      </c>
      <c r="F58" s="13">
        <v>0</v>
      </c>
      <c r="G58" s="13">
        <v>0</v>
      </c>
      <c r="H58" s="14">
        <f t="shared" si="0"/>
        <v>0</v>
      </c>
      <c r="J58" s="13">
        <v>30640.49</v>
      </c>
      <c r="K58" s="13">
        <v>112825.51</v>
      </c>
      <c r="L58" s="13">
        <v>76411.570000000007</v>
      </c>
      <c r="M58" s="13">
        <v>33359.19</v>
      </c>
      <c r="N58" s="58">
        <f>SUM(J58:M58)</f>
        <v>253236.76</v>
      </c>
      <c r="O58" s="16">
        <f t="shared" si="1"/>
        <v>253236.76</v>
      </c>
      <c r="P58" s="17"/>
      <c r="Q58" s="17">
        <v>3</v>
      </c>
      <c r="R58" s="17">
        <v>2</v>
      </c>
      <c r="S58" s="17">
        <v>1</v>
      </c>
      <c r="T58" s="17">
        <v>1</v>
      </c>
      <c r="U58" s="18">
        <f t="shared" si="2"/>
        <v>7</v>
      </c>
      <c r="V58" s="17"/>
      <c r="W58" s="17">
        <v>14</v>
      </c>
      <c r="X58" s="17">
        <v>11</v>
      </c>
      <c r="Y58" s="17">
        <v>10</v>
      </c>
      <c r="Z58" s="17">
        <v>12</v>
      </c>
      <c r="AA58" s="18">
        <f t="shared" si="3"/>
        <v>47</v>
      </c>
      <c r="AB58" s="11">
        <f t="shared" si="7"/>
        <v>54</v>
      </c>
      <c r="AC58" s="19"/>
      <c r="AD58" s="13"/>
      <c r="AE58" s="13"/>
      <c r="AF58" s="13"/>
      <c r="AG58" s="13"/>
      <c r="AH58" s="15">
        <f t="shared" si="4"/>
        <v>0</v>
      </c>
      <c r="AI58" s="22">
        <f t="shared" si="5"/>
        <v>253236.76</v>
      </c>
      <c r="AJ58" s="20" t="s">
        <v>77</v>
      </c>
      <c r="AK58" s="7"/>
      <c r="AL58" s="7"/>
      <c r="AM58" s="7"/>
    </row>
    <row r="59" spans="1:39" x14ac:dyDescent="0.25">
      <c r="A59" s="7" t="s">
        <v>78</v>
      </c>
      <c r="B59" s="23" t="s">
        <v>302</v>
      </c>
      <c r="C59" s="19">
        <v>0</v>
      </c>
      <c r="D59" s="13">
        <v>0</v>
      </c>
      <c r="E59" s="13">
        <v>85</v>
      </c>
      <c r="F59" s="13"/>
      <c r="G59" s="13">
        <v>0</v>
      </c>
      <c r="H59" s="14">
        <f t="shared" si="0"/>
        <v>85</v>
      </c>
      <c r="I59" s="13">
        <v>3523.3</v>
      </c>
      <c r="J59" s="13">
        <v>8829.11</v>
      </c>
      <c r="K59" s="13">
        <v>5121.5200000000004</v>
      </c>
      <c r="L59" s="13">
        <v>4232.2700000000004</v>
      </c>
      <c r="M59" s="13">
        <v>0</v>
      </c>
      <c r="N59" s="58">
        <f t="shared" si="6"/>
        <v>21706.2</v>
      </c>
      <c r="O59" s="16">
        <f t="shared" si="1"/>
        <v>21791.200000000001</v>
      </c>
      <c r="P59" s="17">
        <v>0</v>
      </c>
      <c r="Q59" s="17">
        <v>0</v>
      </c>
      <c r="R59" s="17">
        <v>2</v>
      </c>
      <c r="S59" s="17">
        <v>0</v>
      </c>
      <c r="T59" s="17">
        <v>0</v>
      </c>
      <c r="U59" s="18">
        <f t="shared" si="2"/>
        <v>2</v>
      </c>
      <c r="V59" s="17">
        <v>21</v>
      </c>
      <c r="W59" s="17">
        <v>32</v>
      </c>
      <c r="X59" s="17">
        <v>18</v>
      </c>
      <c r="Y59" s="17">
        <v>18</v>
      </c>
      <c r="Z59" s="17">
        <v>0</v>
      </c>
      <c r="AA59" s="18">
        <f t="shared" si="3"/>
        <v>89</v>
      </c>
      <c r="AB59" s="11">
        <f t="shared" si="7"/>
        <v>91</v>
      </c>
      <c r="AC59" s="19">
        <v>0</v>
      </c>
      <c r="AD59" s="13">
        <v>0</v>
      </c>
      <c r="AE59" s="13">
        <v>0</v>
      </c>
      <c r="AF59" s="13">
        <v>0</v>
      </c>
      <c r="AG59" s="13">
        <v>900</v>
      </c>
      <c r="AH59" s="15">
        <f t="shared" si="4"/>
        <v>900</v>
      </c>
      <c r="AI59" s="22">
        <f t="shared" si="5"/>
        <v>22691.200000000001</v>
      </c>
      <c r="AJ59" s="20"/>
      <c r="AK59" s="7"/>
      <c r="AL59" s="7"/>
      <c r="AM59" s="7"/>
    </row>
    <row r="60" spans="1:39" x14ac:dyDescent="0.25">
      <c r="A60" s="7" t="s">
        <v>79</v>
      </c>
      <c r="B60" s="23" t="s">
        <v>302</v>
      </c>
      <c r="C60" s="19">
        <v>0</v>
      </c>
      <c r="D60" s="13">
        <v>31003.88</v>
      </c>
      <c r="E60" s="13">
        <v>47137</v>
      </c>
      <c r="F60" s="13">
        <v>0</v>
      </c>
      <c r="G60" s="13">
        <v>0</v>
      </c>
      <c r="H60" s="14">
        <f t="shared" si="0"/>
        <v>78140.88</v>
      </c>
      <c r="I60" s="13">
        <v>2350.88</v>
      </c>
      <c r="J60" s="13">
        <v>4147.8999999999996</v>
      </c>
      <c r="K60" s="13">
        <v>6406.24</v>
      </c>
      <c r="L60" s="13">
        <v>9341.5499999999993</v>
      </c>
      <c r="M60" s="13">
        <v>2563.98</v>
      </c>
      <c r="N60" s="58">
        <f t="shared" si="6"/>
        <v>24810.55</v>
      </c>
      <c r="O60" s="16">
        <f t="shared" si="1"/>
        <v>102951.43000000001</v>
      </c>
      <c r="P60" s="17">
        <v>0</v>
      </c>
      <c r="Q60" s="17">
        <v>1</v>
      </c>
      <c r="R60" s="17">
        <v>2</v>
      </c>
      <c r="S60" s="17">
        <v>0</v>
      </c>
      <c r="T60" s="17">
        <v>0</v>
      </c>
      <c r="U60" s="18">
        <f t="shared" si="2"/>
        <v>3</v>
      </c>
      <c r="V60" s="17">
        <v>20</v>
      </c>
      <c r="W60" s="17">
        <v>19</v>
      </c>
      <c r="X60" s="17">
        <v>6</v>
      </c>
      <c r="Y60" s="17">
        <v>39</v>
      </c>
      <c r="Z60" s="17">
        <v>13</v>
      </c>
      <c r="AA60" s="18">
        <f t="shared" si="3"/>
        <v>97</v>
      </c>
      <c r="AB60" s="11">
        <f t="shared" si="7"/>
        <v>100</v>
      </c>
      <c r="AC60" s="19">
        <v>350</v>
      </c>
      <c r="AD60" s="13">
        <v>1671</v>
      </c>
      <c r="AE60" s="13">
        <v>4474.5</v>
      </c>
      <c r="AF60" s="13">
        <v>30045.88</v>
      </c>
      <c r="AG60" s="13">
        <v>4803.8900000000003</v>
      </c>
      <c r="AH60" s="15">
        <f t="shared" si="4"/>
        <v>41345.270000000004</v>
      </c>
      <c r="AI60" s="22">
        <f t="shared" si="5"/>
        <v>144296.70000000001</v>
      </c>
      <c r="AJ60" s="20"/>
      <c r="AK60" s="7"/>
      <c r="AL60" s="7"/>
      <c r="AM60" s="7"/>
    </row>
    <row r="61" spans="1:39" x14ac:dyDescent="0.25">
      <c r="A61" s="7" t="s">
        <v>80</v>
      </c>
      <c r="B61" s="30" t="s">
        <v>303</v>
      </c>
      <c r="C61" s="19">
        <v>0</v>
      </c>
      <c r="D61" s="13">
        <v>0</v>
      </c>
      <c r="E61" s="13">
        <v>0</v>
      </c>
      <c r="F61" s="13">
        <v>0</v>
      </c>
      <c r="G61" s="13">
        <v>0</v>
      </c>
      <c r="H61" s="14">
        <f t="shared" si="0"/>
        <v>0</v>
      </c>
      <c r="I61" s="13">
        <v>0</v>
      </c>
      <c r="J61" s="13">
        <v>0</v>
      </c>
      <c r="K61" s="13">
        <v>0</v>
      </c>
      <c r="L61" s="13">
        <v>0</v>
      </c>
      <c r="M61" s="13">
        <v>0</v>
      </c>
      <c r="N61" s="58">
        <f t="shared" si="6"/>
        <v>0</v>
      </c>
      <c r="O61" s="16">
        <f t="shared" si="1"/>
        <v>0</v>
      </c>
      <c r="P61" s="17"/>
      <c r="Q61" s="17"/>
      <c r="R61" s="17"/>
      <c r="S61" s="17"/>
      <c r="T61" s="17"/>
      <c r="U61" s="18">
        <f t="shared" si="2"/>
        <v>0</v>
      </c>
      <c r="V61" s="17"/>
      <c r="W61" s="17"/>
      <c r="X61" s="17"/>
      <c r="Y61" s="17"/>
      <c r="Z61" s="17"/>
      <c r="AA61" s="18">
        <f t="shared" si="3"/>
        <v>0</v>
      </c>
      <c r="AB61" s="11">
        <f t="shared" si="7"/>
        <v>0</v>
      </c>
      <c r="AC61" s="19"/>
      <c r="AD61" s="13"/>
      <c r="AE61" s="13"/>
      <c r="AF61" s="13"/>
      <c r="AG61" s="13"/>
      <c r="AH61" s="15">
        <f t="shared" si="4"/>
        <v>0</v>
      </c>
      <c r="AI61" s="22">
        <f t="shared" si="5"/>
        <v>0</v>
      </c>
      <c r="AJ61" s="20"/>
      <c r="AK61" s="7"/>
      <c r="AL61" s="7"/>
      <c r="AM61" s="7"/>
    </row>
    <row r="62" spans="1:39" x14ac:dyDescent="0.25">
      <c r="A62" s="23" t="s">
        <v>81</v>
      </c>
      <c r="B62" s="23" t="s">
        <v>302</v>
      </c>
      <c r="C62" s="19">
        <v>0</v>
      </c>
      <c r="D62" s="13">
        <v>0</v>
      </c>
      <c r="E62" s="13">
        <v>0</v>
      </c>
      <c r="F62" s="13">
        <v>0</v>
      </c>
      <c r="G62" s="13">
        <v>0</v>
      </c>
      <c r="H62" s="14">
        <f t="shared" si="0"/>
        <v>0</v>
      </c>
      <c r="I62" s="13">
        <v>3223.96</v>
      </c>
      <c r="J62" s="13">
        <v>3363.89</v>
      </c>
      <c r="K62" s="13">
        <v>1494.68</v>
      </c>
      <c r="L62" s="13">
        <v>2449.71</v>
      </c>
      <c r="M62" s="13">
        <v>0</v>
      </c>
      <c r="N62" s="58">
        <f t="shared" si="6"/>
        <v>10532.240000000002</v>
      </c>
      <c r="O62" s="16">
        <f t="shared" si="1"/>
        <v>10532.240000000002</v>
      </c>
      <c r="P62" s="17">
        <v>1</v>
      </c>
      <c r="Q62" s="17">
        <v>1</v>
      </c>
      <c r="R62" s="17">
        <v>1</v>
      </c>
      <c r="S62" s="17">
        <v>0</v>
      </c>
      <c r="T62" s="17">
        <v>0</v>
      </c>
      <c r="U62" s="18">
        <f t="shared" si="2"/>
        <v>3</v>
      </c>
      <c r="V62" s="17">
        <v>69</v>
      </c>
      <c r="W62" s="17">
        <v>58</v>
      </c>
      <c r="X62" s="17">
        <v>48</v>
      </c>
      <c r="Y62" s="17">
        <v>50</v>
      </c>
      <c r="Z62" s="17">
        <v>0</v>
      </c>
      <c r="AA62" s="18">
        <f t="shared" si="3"/>
        <v>225</v>
      </c>
      <c r="AB62" s="11">
        <f t="shared" si="7"/>
        <v>228</v>
      </c>
      <c r="AC62" s="19"/>
      <c r="AD62" s="13"/>
      <c r="AE62" s="13"/>
      <c r="AF62" s="13"/>
      <c r="AG62" s="13"/>
      <c r="AH62" s="15">
        <f t="shared" si="4"/>
        <v>0</v>
      </c>
      <c r="AI62" s="22">
        <f t="shared" si="5"/>
        <v>10532.240000000002</v>
      </c>
      <c r="AJ62" s="20" t="s">
        <v>57</v>
      </c>
      <c r="AK62" s="7"/>
      <c r="AL62" s="7"/>
      <c r="AM62" s="7"/>
    </row>
    <row r="63" spans="1:39" x14ac:dyDescent="0.25">
      <c r="A63" s="7" t="s">
        <v>82</v>
      </c>
      <c r="B63" s="23" t="s">
        <v>302</v>
      </c>
      <c r="C63" s="19">
        <v>7962</v>
      </c>
      <c r="D63" s="13">
        <v>37612</v>
      </c>
      <c r="E63" s="13">
        <v>7500</v>
      </c>
      <c r="F63" s="13">
        <v>24772</v>
      </c>
      <c r="G63" s="13">
        <v>0</v>
      </c>
      <c r="H63" s="14">
        <f t="shared" si="0"/>
        <v>77846</v>
      </c>
      <c r="I63" s="13">
        <v>14817</v>
      </c>
      <c r="J63" s="13">
        <v>33666</v>
      </c>
      <c r="K63" s="13">
        <v>4166</v>
      </c>
      <c r="L63" s="13">
        <v>8296</v>
      </c>
      <c r="M63" s="13">
        <v>100</v>
      </c>
      <c r="N63" s="58">
        <f t="shared" si="6"/>
        <v>61045</v>
      </c>
      <c r="O63" s="16">
        <f t="shared" si="1"/>
        <v>138891</v>
      </c>
      <c r="P63" s="17">
        <v>1</v>
      </c>
      <c r="Q63" s="17">
        <v>1</v>
      </c>
      <c r="R63" s="17">
        <v>1</v>
      </c>
      <c r="S63" s="17">
        <v>1</v>
      </c>
      <c r="T63" s="17">
        <v>0</v>
      </c>
      <c r="U63" s="18">
        <f t="shared" si="2"/>
        <v>4</v>
      </c>
      <c r="V63" s="17">
        <v>3</v>
      </c>
      <c r="W63" s="17">
        <v>7</v>
      </c>
      <c r="X63" s="17">
        <v>4</v>
      </c>
      <c r="Y63" s="17">
        <v>12</v>
      </c>
      <c r="Z63" s="17">
        <v>1</v>
      </c>
      <c r="AA63" s="18">
        <f t="shared" si="3"/>
        <v>27</v>
      </c>
      <c r="AB63" s="11">
        <f t="shared" si="7"/>
        <v>31</v>
      </c>
      <c r="AC63" s="19">
        <v>0</v>
      </c>
      <c r="AD63" s="13">
        <v>13876</v>
      </c>
      <c r="AE63" s="13">
        <v>3670</v>
      </c>
      <c r="AF63" s="13">
        <v>7389</v>
      </c>
      <c r="AG63" s="13">
        <v>0</v>
      </c>
      <c r="AH63" s="15">
        <f t="shared" si="4"/>
        <v>24935</v>
      </c>
      <c r="AI63" s="22">
        <f t="shared" si="5"/>
        <v>163826</v>
      </c>
      <c r="AJ63" s="20"/>
      <c r="AK63" s="7"/>
      <c r="AL63" s="7"/>
      <c r="AM63" s="7"/>
    </row>
    <row r="64" spans="1:39" x14ac:dyDescent="0.25">
      <c r="A64" s="23" t="s">
        <v>83</v>
      </c>
      <c r="B64" s="30" t="s">
        <v>303</v>
      </c>
      <c r="C64" s="19">
        <v>0</v>
      </c>
      <c r="D64" s="13">
        <v>0</v>
      </c>
      <c r="E64" s="13">
        <v>0</v>
      </c>
      <c r="F64" s="13">
        <v>0</v>
      </c>
      <c r="G64" s="13">
        <v>0</v>
      </c>
      <c r="H64" s="14">
        <f t="shared" si="0"/>
        <v>0</v>
      </c>
      <c r="I64" s="13">
        <v>0</v>
      </c>
      <c r="J64" s="13">
        <v>0</v>
      </c>
      <c r="K64" s="13">
        <v>0</v>
      </c>
      <c r="L64" s="13">
        <v>0</v>
      </c>
      <c r="M64" s="13">
        <v>0</v>
      </c>
      <c r="N64" s="58">
        <f t="shared" si="6"/>
        <v>0</v>
      </c>
      <c r="O64" s="16">
        <f t="shared" si="1"/>
        <v>0</v>
      </c>
      <c r="P64" s="17"/>
      <c r="Q64" s="17"/>
      <c r="R64" s="17"/>
      <c r="S64" s="17"/>
      <c r="T64" s="17"/>
      <c r="U64" s="18">
        <f t="shared" si="2"/>
        <v>0</v>
      </c>
      <c r="V64" s="17"/>
      <c r="W64" s="17"/>
      <c r="X64" s="17"/>
      <c r="Y64" s="17"/>
      <c r="Z64" s="17"/>
      <c r="AA64" s="18">
        <f t="shared" si="3"/>
        <v>0</v>
      </c>
      <c r="AB64" s="11">
        <f t="shared" si="7"/>
        <v>0</v>
      </c>
      <c r="AC64" s="19">
        <v>23365</v>
      </c>
      <c r="AD64" s="13">
        <v>66069</v>
      </c>
      <c r="AE64" s="13">
        <v>96367</v>
      </c>
      <c r="AF64" s="13">
        <v>34662</v>
      </c>
      <c r="AG64" s="13">
        <v>86707</v>
      </c>
      <c r="AH64" s="15">
        <f t="shared" si="4"/>
        <v>307170</v>
      </c>
      <c r="AI64" s="22">
        <f t="shared" si="5"/>
        <v>307170</v>
      </c>
      <c r="AJ64" s="20" t="s">
        <v>84</v>
      </c>
      <c r="AK64" s="7"/>
      <c r="AL64" s="7"/>
      <c r="AM64" s="7"/>
    </row>
    <row r="65" spans="1:39" x14ac:dyDescent="0.25">
      <c r="A65" s="23" t="s">
        <v>85</v>
      </c>
      <c r="B65" s="23" t="s">
        <v>302</v>
      </c>
      <c r="C65" s="19">
        <v>0</v>
      </c>
      <c r="D65" s="13">
        <v>27984</v>
      </c>
      <c r="E65" s="13">
        <v>37407</v>
      </c>
      <c r="F65" s="13">
        <v>575</v>
      </c>
      <c r="G65" s="13">
        <v>0</v>
      </c>
      <c r="H65" s="14">
        <f t="shared" si="0"/>
        <v>65966</v>
      </c>
      <c r="I65" s="13">
        <v>21822</v>
      </c>
      <c r="J65" s="13">
        <v>25303</v>
      </c>
      <c r="K65" s="13">
        <v>17486</v>
      </c>
      <c r="L65" s="13">
        <v>37780</v>
      </c>
      <c r="M65" s="13">
        <v>8663</v>
      </c>
      <c r="N65" s="58">
        <f t="shared" si="6"/>
        <v>111054</v>
      </c>
      <c r="O65" s="16">
        <f t="shared" si="1"/>
        <v>177020</v>
      </c>
      <c r="P65" s="17">
        <v>0</v>
      </c>
      <c r="Q65" s="17">
        <v>5</v>
      </c>
      <c r="R65" s="17">
        <v>4</v>
      </c>
      <c r="S65" s="17">
        <v>4</v>
      </c>
      <c r="T65" s="17">
        <v>0</v>
      </c>
      <c r="U65" s="18">
        <f t="shared" si="2"/>
        <v>13</v>
      </c>
      <c r="V65" s="17">
        <v>95</v>
      </c>
      <c r="W65" s="17">
        <v>37</v>
      </c>
      <c r="X65" s="17">
        <v>81</v>
      </c>
      <c r="Y65" s="17">
        <v>200</v>
      </c>
      <c r="Z65" s="17">
        <v>40</v>
      </c>
      <c r="AA65" s="18">
        <f t="shared" si="3"/>
        <v>453</v>
      </c>
      <c r="AB65" s="11">
        <f t="shared" si="7"/>
        <v>466</v>
      </c>
      <c r="AC65" s="19"/>
      <c r="AD65" s="13"/>
      <c r="AE65" s="13"/>
      <c r="AF65" s="13"/>
      <c r="AG65" s="13"/>
      <c r="AH65" s="15">
        <f t="shared" si="4"/>
        <v>0</v>
      </c>
      <c r="AI65" s="22">
        <f t="shared" si="5"/>
        <v>177020</v>
      </c>
      <c r="AJ65" s="20" t="s">
        <v>86</v>
      </c>
      <c r="AK65" s="7"/>
      <c r="AL65" s="7"/>
      <c r="AM65" s="7"/>
    </row>
    <row r="66" spans="1:39" x14ac:dyDescent="0.25">
      <c r="A66" s="21" t="s">
        <v>87</v>
      </c>
      <c r="B66" s="23" t="s">
        <v>302</v>
      </c>
      <c r="C66" s="19">
        <v>0</v>
      </c>
      <c r="D66" s="13">
        <v>0</v>
      </c>
      <c r="E66" s="13">
        <v>0</v>
      </c>
      <c r="F66" s="13">
        <v>0</v>
      </c>
      <c r="G66" s="13">
        <v>0</v>
      </c>
      <c r="H66" s="14">
        <f t="shared" si="0"/>
        <v>0</v>
      </c>
      <c r="I66" s="13">
        <v>18250</v>
      </c>
      <c r="J66" s="13">
        <v>18150</v>
      </c>
      <c r="K66" s="13">
        <v>12000</v>
      </c>
      <c r="L66" s="13">
        <v>63750</v>
      </c>
      <c r="M66" s="13">
        <v>5750</v>
      </c>
      <c r="N66" s="58">
        <f t="shared" si="6"/>
        <v>117900</v>
      </c>
      <c r="O66" s="16">
        <f t="shared" si="1"/>
        <v>117900</v>
      </c>
      <c r="P66" s="17"/>
      <c r="Q66" s="17"/>
      <c r="R66" s="17"/>
      <c r="S66" s="17"/>
      <c r="T66" s="17"/>
      <c r="U66" s="18">
        <f t="shared" si="2"/>
        <v>0</v>
      </c>
      <c r="V66" s="17">
        <v>5</v>
      </c>
      <c r="W66" s="17">
        <v>4</v>
      </c>
      <c r="X66" s="17">
        <v>3</v>
      </c>
      <c r="Y66" s="17">
        <v>3</v>
      </c>
      <c r="Z66" s="17">
        <v>2</v>
      </c>
      <c r="AA66" s="18">
        <f t="shared" si="3"/>
        <v>17</v>
      </c>
      <c r="AB66" s="11">
        <f t="shared" si="7"/>
        <v>17</v>
      </c>
      <c r="AC66" s="19">
        <v>98853.63</v>
      </c>
      <c r="AD66" s="13">
        <v>63455.4</v>
      </c>
      <c r="AE66" s="13">
        <v>14735</v>
      </c>
      <c r="AF66" s="13">
        <v>95567.7</v>
      </c>
      <c r="AG66" s="13">
        <v>21026.75</v>
      </c>
      <c r="AH66" s="15">
        <f t="shared" si="4"/>
        <v>293638.48</v>
      </c>
      <c r="AI66" s="22">
        <f t="shared" si="5"/>
        <v>411538.48</v>
      </c>
      <c r="AJ66" s="20"/>
      <c r="AK66" s="7"/>
      <c r="AL66" s="7"/>
      <c r="AM66" s="7"/>
    </row>
    <row r="67" spans="1:39" x14ac:dyDescent="0.25">
      <c r="A67" s="23" t="s">
        <v>88</v>
      </c>
      <c r="B67" s="23" t="s">
        <v>302</v>
      </c>
      <c r="C67" s="19">
        <v>277167.15999999997</v>
      </c>
      <c r="D67" s="13">
        <v>122756.35</v>
      </c>
      <c r="E67" s="13">
        <v>14001.5</v>
      </c>
      <c r="F67" s="13">
        <v>22804.98</v>
      </c>
      <c r="G67" s="13">
        <v>0</v>
      </c>
      <c r="H67" s="14">
        <f t="shared" si="0"/>
        <v>436729.99</v>
      </c>
      <c r="I67" s="13">
        <v>248691.69</v>
      </c>
      <c r="J67" s="13">
        <v>118808.5</v>
      </c>
      <c r="K67" s="13">
        <v>47668.46</v>
      </c>
      <c r="L67" s="13">
        <v>39107.050000000003</v>
      </c>
      <c r="M67" s="13">
        <v>6414.15</v>
      </c>
      <c r="N67" s="58">
        <f t="shared" si="6"/>
        <v>460689.85000000003</v>
      </c>
      <c r="O67" s="16">
        <f t="shared" si="1"/>
        <v>897419.84000000008</v>
      </c>
      <c r="P67" s="17">
        <v>8</v>
      </c>
      <c r="Q67" s="17">
        <v>10</v>
      </c>
      <c r="R67" s="17">
        <v>3</v>
      </c>
      <c r="S67" s="17">
        <v>7</v>
      </c>
      <c r="T67" s="17">
        <v>0</v>
      </c>
      <c r="U67" s="18">
        <f t="shared" si="2"/>
        <v>28</v>
      </c>
      <c r="V67" s="17">
        <v>152</v>
      </c>
      <c r="W67" s="17">
        <v>109</v>
      </c>
      <c r="X67" s="17">
        <v>88</v>
      </c>
      <c r="Y67" s="17">
        <v>96</v>
      </c>
      <c r="Z67" s="17">
        <v>20</v>
      </c>
      <c r="AA67" s="18">
        <f t="shared" si="3"/>
        <v>465</v>
      </c>
      <c r="AB67" s="11">
        <f t="shared" si="7"/>
        <v>493</v>
      </c>
      <c r="AC67" s="19">
        <v>0</v>
      </c>
      <c r="AD67" s="13">
        <v>0</v>
      </c>
      <c r="AE67" s="13">
        <v>0</v>
      </c>
      <c r="AF67" s="13">
        <v>0</v>
      </c>
      <c r="AG67" s="13">
        <v>0</v>
      </c>
      <c r="AH67" s="15">
        <v>0</v>
      </c>
      <c r="AI67" s="22">
        <f t="shared" si="5"/>
        <v>897419.84000000008</v>
      </c>
      <c r="AJ67" s="20" t="s">
        <v>89</v>
      </c>
      <c r="AK67" s="7"/>
      <c r="AL67" s="7"/>
      <c r="AM67" s="7"/>
    </row>
    <row r="68" spans="1:39" x14ac:dyDescent="0.25">
      <c r="A68" s="7" t="s">
        <v>90</v>
      </c>
      <c r="B68" s="23" t="s">
        <v>302</v>
      </c>
      <c r="C68" s="19">
        <v>0</v>
      </c>
      <c r="D68" s="13">
        <v>32000</v>
      </c>
      <c r="E68" s="13">
        <v>0</v>
      </c>
      <c r="F68" s="13">
        <v>0</v>
      </c>
      <c r="G68" s="13">
        <v>0</v>
      </c>
      <c r="H68" s="14">
        <f t="shared" si="0"/>
        <v>32000</v>
      </c>
      <c r="I68" s="13">
        <v>460</v>
      </c>
      <c r="J68" s="13">
        <v>2063</v>
      </c>
      <c r="K68" s="13">
        <v>3349</v>
      </c>
      <c r="L68" s="13">
        <v>2779</v>
      </c>
      <c r="M68" s="13">
        <v>243</v>
      </c>
      <c r="N68" s="58">
        <f t="shared" si="6"/>
        <v>8894</v>
      </c>
      <c r="O68" s="16">
        <f t="shared" si="1"/>
        <v>40894</v>
      </c>
      <c r="P68" s="17"/>
      <c r="Q68" s="17">
        <v>1</v>
      </c>
      <c r="R68" s="17"/>
      <c r="S68" s="17"/>
      <c r="T68" s="17"/>
      <c r="U68" s="18">
        <f t="shared" si="2"/>
        <v>1</v>
      </c>
      <c r="V68" s="17">
        <v>5</v>
      </c>
      <c r="W68" s="17">
        <v>9</v>
      </c>
      <c r="X68" s="17">
        <v>16</v>
      </c>
      <c r="Y68" s="17">
        <v>5</v>
      </c>
      <c r="Z68" s="17">
        <v>3</v>
      </c>
      <c r="AA68" s="18">
        <f t="shared" si="3"/>
        <v>38</v>
      </c>
      <c r="AB68" s="11">
        <f t="shared" si="7"/>
        <v>39</v>
      </c>
      <c r="AD68" s="13">
        <v>24915</v>
      </c>
      <c r="AE68" s="13"/>
      <c r="AF68" s="13"/>
      <c r="AG68" s="13"/>
      <c r="AH68" s="15">
        <f>SUM(AC68:AG68)</f>
        <v>24915</v>
      </c>
      <c r="AI68" s="22">
        <f t="shared" si="5"/>
        <v>65809</v>
      </c>
      <c r="AJ68" s="20" t="s">
        <v>91</v>
      </c>
      <c r="AK68" s="7"/>
      <c r="AL68" s="7"/>
      <c r="AM68" s="7"/>
    </row>
    <row r="69" spans="1:39" x14ac:dyDescent="0.25">
      <c r="A69" s="23" t="s">
        <v>92</v>
      </c>
      <c r="B69" s="23" t="s">
        <v>302</v>
      </c>
      <c r="C69" s="19">
        <v>0</v>
      </c>
      <c r="D69" s="13">
        <v>0</v>
      </c>
      <c r="E69" s="13">
        <v>0</v>
      </c>
      <c r="F69" s="13">
        <v>0</v>
      </c>
      <c r="G69" s="13">
        <v>0</v>
      </c>
      <c r="H69" s="14">
        <v>4932</v>
      </c>
      <c r="I69" s="13">
        <v>0</v>
      </c>
      <c r="J69" s="13">
        <v>0</v>
      </c>
      <c r="K69" s="13">
        <v>0</v>
      </c>
      <c r="L69" s="13">
        <v>0</v>
      </c>
      <c r="M69" s="13">
        <v>0</v>
      </c>
      <c r="N69" s="58">
        <v>15379.6</v>
      </c>
      <c r="O69" s="16">
        <f t="shared" ref="O69:O90" si="8">SUM(H69+N69)</f>
        <v>20311.599999999999</v>
      </c>
      <c r="P69" s="17"/>
      <c r="Q69" s="17"/>
      <c r="R69" s="17"/>
      <c r="S69" s="17"/>
      <c r="T69" s="17"/>
      <c r="U69" s="18">
        <v>1</v>
      </c>
      <c r="V69" s="17"/>
      <c r="W69" s="17"/>
      <c r="X69" s="17"/>
      <c r="Y69" s="17"/>
      <c r="Z69" s="17"/>
      <c r="AA69" s="18">
        <v>73</v>
      </c>
      <c r="AB69" s="11">
        <f t="shared" si="7"/>
        <v>74</v>
      </c>
      <c r="AC69" s="19"/>
      <c r="AD69" s="13"/>
      <c r="AE69" s="13"/>
      <c r="AF69" s="13"/>
      <c r="AG69" s="13"/>
      <c r="AH69" s="15">
        <v>131805.82</v>
      </c>
      <c r="AI69" s="22">
        <f t="shared" ref="AI69:AI90" si="9">AH69+O69</f>
        <v>152117.42000000001</v>
      </c>
      <c r="AJ69" s="20" t="s">
        <v>93</v>
      </c>
      <c r="AK69" s="7"/>
      <c r="AL69" s="7"/>
      <c r="AM69" s="7"/>
    </row>
    <row r="70" spans="1:39" x14ac:dyDescent="0.25">
      <c r="A70" s="7" t="s">
        <v>94</v>
      </c>
      <c r="B70" s="23" t="s">
        <v>302</v>
      </c>
      <c r="C70" s="19">
        <v>0</v>
      </c>
      <c r="D70" s="13">
        <v>0</v>
      </c>
      <c r="E70" s="13">
        <v>0</v>
      </c>
      <c r="F70" s="13">
        <v>275</v>
      </c>
      <c r="G70" s="13">
        <v>0</v>
      </c>
      <c r="H70" s="14">
        <f t="shared" ref="H70:H90" si="10">SUM(C70:G70)</f>
        <v>275</v>
      </c>
      <c r="I70" s="31">
        <v>2836.15</v>
      </c>
      <c r="J70" s="31">
        <v>611.64</v>
      </c>
      <c r="K70" s="31">
        <v>3170.56</v>
      </c>
      <c r="L70" s="31">
        <v>1732.76</v>
      </c>
      <c r="M70" s="31">
        <v>2232.3000000000002</v>
      </c>
      <c r="N70" s="58">
        <f t="shared" ref="N70:N89" si="11">SUM(I70:M70)</f>
        <v>10583.41</v>
      </c>
      <c r="O70" s="16">
        <f t="shared" si="8"/>
        <v>10858.41</v>
      </c>
      <c r="P70" s="17">
        <v>0</v>
      </c>
      <c r="Q70" s="17">
        <v>0</v>
      </c>
      <c r="R70" s="17">
        <v>0</v>
      </c>
      <c r="S70" s="17">
        <v>1</v>
      </c>
      <c r="T70" s="17">
        <v>0</v>
      </c>
      <c r="U70" s="18">
        <f t="shared" ref="U70:U89" si="12">SUM(P70:T70)</f>
        <v>1</v>
      </c>
      <c r="V70" s="17">
        <v>13</v>
      </c>
      <c r="W70" s="17">
        <v>4</v>
      </c>
      <c r="X70" s="17">
        <v>2</v>
      </c>
      <c r="Y70" s="17">
        <v>2</v>
      </c>
      <c r="Z70" s="17">
        <v>12</v>
      </c>
      <c r="AA70" s="18">
        <f t="shared" ref="AA70:AA90" si="13">SUM(V70:Z70)</f>
        <v>33</v>
      </c>
      <c r="AB70" s="11">
        <f t="shared" si="7"/>
        <v>34</v>
      </c>
      <c r="AC70" s="19">
        <v>0</v>
      </c>
      <c r="AD70" s="13">
        <v>0</v>
      </c>
      <c r="AE70" s="13">
        <v>0</v>
      </c>
      <c r="AF70" s="13">
        <v>0</v>
      </c>
      <c r="AG70" s="13">
        <v>650</v>
      </c>
      <c r="AH70" s="15">
        <f t="shared" ref="AH70:AH89" si="14">SUM(AC70:AG70)</f>
        <v>650</v>
      </c>
      <c r="AI70" s="22">
        <f t="shared" si="9"/>
        <v>11508.41</v>
      </c>
      <c r="AJ70" s="20"/>
      <c r="AK70" s="7"/>
      <c r="AL70" s="7"/>
      <c r="AM70" s="7"/>
    </row>
    <row r="71" spans="1:39" x14ac:dyDescent="0.25">
      <c r="A71" s="21" t="s">
        <v>95</v>
      </c>
      <c r="B71" s="23" t="s">
        <v>302</v>
      </c>
      <c r="C71" s="19">
        <v>0</v>
      </c>
      <c r="D71" s="13">
        <v>0</v>
      </c>
      <c r="E71" s="13">
        <v>0</v>
      </c>
      <c r="F71" s="13">
        <v>0</v>
      </c>
      <c r="G71" s="13">
        <v>0</v>
      </c>
      <c r="H71" s="14">
        <f t="shared" si="10"/>
        <v>0</v>
      </c>
      <c r="I71" s="13">
        <v>2424</v>
      </c>
      <c r="J71" s="13">
        <v>748</v>
      </c>
      <c r="K71" s="13">
        <v>1906</v>
      </c>
      <c r="L71" s="13">
        <v>1642</v>
      </c>
      <c r="M71" s="13">
        <v>1841</v>
      </c>
      <c r="N71" s="58">
        <f t="shared" si="11"/>
        <v>8561</v>
      </c>
      <c r="O71" s="16">
        <f t="shared" si="8"/>
        <v>8561</v>
      </c>
      <c r="P71" s="17">
        <v>13</v>
      </c>
      <c r="Q71" s="17">
        <v>2</v>
      </c>
      <c r="R71" s="17">
        <v>4</v>
      </c>
      <c r="S71" s="17">
        <v>8</v>
      </c>
      <c r="T71" s="17">
        <v>4</v>
      </c>
      <c r="U71" s="18">
        <f t="shared" si="12"/>
        <v>31</v>
      </c>
      <c r="V71" s="17"/>
      <c r="W71" s="17"/>
      <c r="X71" s="17"/>
      <c r="Y71" s="17"/>
      <c r="Z71" s="17"/>
      <c r="AA71" s="18">
        <f t="shared" si="13"/>
        <v>0</v>
      </c>
      <c r="AB71" s="11">
        <f t="shared" ref="AB71:AB90" si="15">U71+AA71</f>
        <v>31</v>
      </c>
      <c r="AC71" s="19"/>
      <c r="AD71" s="13"/>
      <c r="AE71" s="13"/>
      <c r="AF71" s="13"/>
      <c r="AG71" s="13"/>
      <c r="AH71" s="15">
        <f t="shared" si="14"/>
        <v>0</v>
      </c>
      <c r="AI71" s="22">
        <f t="shared" si="9"/>
        <v>8561</v>
      </c>
      <c r="AJ71" s="20"/>
      <c r="AK71" s="7"/>
      <c r="AL71" s="7"/>
      <c r="AM71" s="7"/>
    </row>
    <row r="72" spans="1:39" x14ac:dyDescent="0.25">
      <c r="A72" s="7" t="s">
        <v>96</v>
      </c>
      <c r="B72" s="23" t="s">
        <v>302</v>
      </c>
      <c r="C72" s="19">
        <v>44105.54</v>
      </c>
      <c r="D72" s="13">
        <v>22520.67</v>
      </c>
      <c r="E72" s="13">
        <v>52612.800000000003</v>
      </c>
      <c r="F72" s="13">
        <v>25449.47</v>
      </c>
      <c r="G72" s="13">
        <v>66.8</v>
      </c>
      <c r="H72" s="14">
        <f t="shared" si="10"/>
        <v>144755.27999999997</v>
      </c>
      <c r="I72" s="13">
        <v>90818.7</v>
      </c>
      <c r="J72" s="13">
        <v>28120.78</v>
      </c>
      <c r="K72" s="13">
        <v>13500.02</v>
      </c>
      <c r="L72" s="13">
        <v>15215.71</v>
      </c>
      <c r="M72" s="13">
        <v>6715.27</v>
      </c>
      <c r="N72" s="58">
        <f t="shared" si="11"/>
        <v>154370.47999999998</v>
      </c>
      <c r="O72" s="16">
        <f t="shared" si="8"/>
        <v>299125.75999999995</v>
      </c>
      <c r="P72" s="17">
        <v>9</v>
      </c>
      <c r="Q72" s="17">
        <v>5</v>
      </c>
      <c r="R72" s="17">
        <v>4</v>
      </c>
      <c r="S72" s="17">
        <v>4</v>
      </c>
      <c r="T72" s="17">
        <v>1</v>
      </c>
      <c r="U72" s="18">
        <f t="shared" si="12"/>
        <v>23</v>
      </c>
      <c r="V72" s="17">
        <v>416</v>
      </c>
      <c r="W72" s="17">
        <v>114</v>
      </c>
      <c r="X72" s="17">
        <v>55</v>
      </c>
      <c r="Y72" s="17">
        <v>42</v>
      </c>
      <c r="Z72" s="17">
        <v>12</v>
      </c>
      <c r="AA72" s="18">
        <f t="shared" si="13"/>
        <v>639</v>
      </c>
      <c r="AB72" s="11">
        <f t="shared" si="15"/>
        <v>662</v>
      </c>
      <c r="AC72" s="19">
        <v>22224.3</v>
      </c>
      <c r="AD72" s="13">
        <v>16117.1</v>
      </c>
      <c r="AE72" s="13">
        <v>14276.4</v>
      </c>
      <c r="AF72" s="13">
        <v>17270.62</v>
      </c>
      <c r="AG72" s="13">
        <v>50</v>
      </c>
      <c r="AH72" s="15">
        <f t="shared" si="14"/>
        <v>69938.42</v>
      </c>
      <c r="AI72" s="22">
        <f t="shared" si="9"/>
        <v>369064.17999999993</v>
      </c>
      <c r="AJ72" s="20" t="s">
        <v>97</v>
      </c>
      <c r="AK72" s="7"/>
      <c r="AL72" s="7"/>
      <c r="AM72" s="7"/>
    </row>
    <row r="73" spans="1:39" x14ac:dyDescent="0.25">
      <c r="A73" s="7" t="s">
        <v>98</v>
      </c>
      <c r="B73" s="23" t="s">
        <v>302</v>
      </c>
      <c r="C73" s="19">
        <v>29181.040000000001</v>
      </c>
      <c r="D73" s="13">
        <v>0</v>
      </c>
      <c r="E73" s="13">
        <v>0</v>
      </c>
      <c r="F73" s="13">
        <v>0</v>
      </c>
      <c r="G73" s="13">
        <v>0</v>
      </c>
      <c r="H73" s="14">
        <f t="shared" si="10"/>
        <v>29181.040000000001</v>
      </c>
      <c r="I73" s="13">
        <v>41153</v>
      </c>
      <c r="J73" s="13">
        <v>760</v>
      </c>
      <c r="K73" s="13">
        <v>7253.8</v>
      </c>
      <c r="L73" s="13">
        <v>8437.5499999999993</v>
      </c>
      <c r="M73" s="13">
        <v>5475.12</v>
      </c>
      <c r="N73" s="58">
        <f t="shared" si="11"/>
        <v>63079.470000000008</v>
      </c>
      <c r="O73" s="16">
        <f t="shared" si="8"/>
        <v>92260.510000000009</v>
      </c>
      <c r="P73" s="17">
        <v>5</v>
      </c>
      <c r="Q73" s="17">
        <v>0</v>
      </c>
      <c r="R73" s="17">
        <v>0</v>
      </c>
      <c r="S73" s="17">
        <v>0</v>
      </c>
      <c r="T73" s="17">
        <v>0</v>
      </c>
      <c r="U73" s="18">
        <f t="shared" si="12"/>
        <v>5</v>
      </c>
      <c r="V73" s="17">
        <v>65</v>
      </c>
      <c r="W73" s="17">
        <v>1</v>
      </c>
      <c r="X73" s="17">
        <v>24</v>
      </c>
      <c r="Y73" s="17">
        <v>21</v>
      </c>
      <c r="Z73" s="17">
        <v>21</v>
      </c>
      <c r="AA73" s="18">
        <f t="shared" si="13"/>
        <v>132</v>
      </c>
      <c r="AB73" s="11">
        <f t="shared" si="15"/>
        <v>137</v>
      </c>
      <c r="AC73" s="19">
        <v>21054.75</v>
      </c>
      <c r="AD73" s="13">
        <v>0</v>
      </c>
      <c r="AE73" s="13">
        <v>0</v>
      </c>
      <c r="AF73" s="13">
        <v>0</v>
      </c>
      <c r="AG73" s="13">
        <v>0</v>
      </c>
      <c r="AH73" s="15">
        <f t="shared" si="14"/>
        <v>21054.75</v>
      </c>
      <c r="AI73" s="22">
        <f t="shared" si="9"/>
        <v>113315.26000000001</v>
      </c>
      <c r="AJ73" s="20"/>
      <c r="AK73" s="7"/>
      <c r="AL73" s="7"/>
      <c r="AM73" s="7"/>
    </row>
    <row r="74" spans="1:39" x14ac:dyDescent="0.25">
      <c r="A74" s="7" t="s">
        <v>99</v>
      </c>
      <c r="B74" s="23" t="s">
        <v>302</v>
      </c>
      <c r="C74" s="19">
        <v>0</v>
      </c>
      <c r="D74" s="13">
        <v>0</v>
      </c>
      <c r="E74" s="13">
        <v>0</v>
      </c>
      <c r="F74" s="13">
        <v>0</v>
      </c>
      <c r="G74" s="13">
        <v>57500</v>
      </c>
      <c r="H74" s="14">
        <f t="shared" si="10"/>
        <v>57500</v>
      </c>
      <c r="I74" s="13">
        <v>6628</v>
      </c>
      <c r="J74" s="13">
        <v>2627</v>
      </c>
      <c r="K74" s="13">
        <v>1932</v>
      </c>
      <c r="L74" s="13">
        <v>81</v>
      </c>
      <c r="M74" s="13">
        <v>7365</v>
      </c>
      <c r="N74" s="58">
        <f t="shared" si="11"/>
        <v>18633</v>
      </c>
      <c r="O74" s="16">
        <f t="shared" si="8"/>
        <v>76133</v>
      </c>
      <c r="P74" s="17">
        <v>0</v>
      </c>
      <c r="Q74" s="17">
        <v>0</v>
      </c>
      <c r="R74" s="17">
        <v>0</v>
      </c>
      <c r="S74" s="17">
        <v>0</v>
      </c>
      <c r="T74" s="17">
        <v>1</v>
      </c>
      <c r="U74" s="18">
        <f t="shared" si="12"/>
        <v>1</v>
      </c>
      <c r="V74" s="17">
        <v>8</v>
      </c>
      <c r="W74" s="17">
        <v>10</v>
      </c>
      <c r="X74" s="17">
        <v>8</v>
      </c>
      <c r="Y74" s="17">
        <v>1</v>
      </c>
      <c r="Z74" s="17">
        <v>7</v>
      </c>
      <c r="AA74" s="18">
        <f t="shared" si="13"/>
        <v>34</v>
      </c>
      <c r="AB74" s="11">
        <f t="shared" si="15"/>
        <v>35</v>
      </c>
      <c r="AC74" s="19">
        <v>5639</v>
      </c>
      <c r="AD74" s="13">
        <v>0</v>
      </c>
      <c r="AE74" s="13">
        <v>0</v>
      </c>
      <c r="AF74" s="13">
        <v>6257</v>
      </c>
      <c r="AG74" s="13">
        <v>15015</v>
      </c>
      <c r="AH74" s="15">
        <f t="shared" si="14"/>
        <v>26911</v>
      </c>
      <c r="AI74" s="22">
        <f t="shared" si="9"/>
        <v>103044</v>
      </c>
      <c r="AJ74" s="20"/>
      <c r="AK74" s="7"/>
      <c r="AL74" s="7"/>
      <c r="AM74" s="7"/>
    </row>
    <row r="75" spans="1:39" x14ac:dyDescent="0.25">
      <c r="A75" s="7" t="s">
        <v>100</v>
      </c>
      <c r="B75" s="30" t="s">
        <v>303</v>
      </c>
      <c r="C75" s="19">
        <v>0</v>
      </c>
      <c r="D75" s="13">
        <v>0</v>
      </c>
      <c r="E75" s="13">
        <v>0</v>
      </c>
      <c r="F75" s="13">
        <v>0</v>
      </c>
      <c r="G75" s="13">
        <v>0</v>
      </c>
      <c r="H75" s="14">
        <f t="shared" si="10"/>
        <v>0</v>
      </c>
      <c r="I75" s="13">
        <v>0</v>
      </c>
      <c r="J75" s="13">
        <v>0</v>
      </c>
      <c r="K75" s="13">
        <v>0</v>
      </c>
      <c r="L75" s="13">
        <v>0</v>
      </c>
      <c r="M75" s="13">
        <v>0</v>
      </c>
      <c r="N75" s="58">
        <f t="shared" si="11"/>
        <v>0</v>
      </c>
      <c r="O75" s="16">
        <f t="shared" si="8"/>
        <v>0</v>
      </c>
      <c r="P75" s="17"/>
      <c r="Q75" s="17"/>
      <c r="R75" s="17"/>
      <c r="S75" s="17"/>
      <c r="T75" s="17"/>
      <c r="U75" s="18">
        <f t="shared" si="12"/>
        <v>0</v>
      </c>
      <c r="V75" s="17"/>
      <c r="W75" s="17"/>
      <c r="X75" s="17"/>
      <c r="Y75" s="17"/>
      <c r="Z75" s="17"/>
      <c r="AA75" s="18">
        <f t="shared" si="13"/>
        <v>0</v>
      </c>
      <c r="AB75" s="11">
        <f t="shared" si="15"/>
        <v>0</v>
      </c>
      <c r="AC75" s="19"/>
      <c r="AD75" s="13"/>
      <c r="AE75" s="13"/>
      <c r="AF75" s="13"/>
      <c r="AG75" s="13"/>
      <c r="AH75" s="15">
        <f t="shared" si="14"/>
        <v>0</v>
      </c>
      <c r="AI75" s="22">
        <f t="shared" si="9"/>
        <v>0</v>
      </c>
      <c r="AJ75" s="20"/>
      <c r="AK75" s="7"/>
      <c r="AL75" s="7"/>
      <c r="AM75" s="7"/>
    </row>
    <row r="76" spans="1:39" x14ac:dyDescent="0.25">
      <c r="A76" s="7" t="s">
        <v>101</v>
      </c>
      <c r="B76" s="30" t="s">
        <v>303</v>
      </c>
      <c r="C76" s="19">
        <v>0</v>
      </c>
      <c r="D76" s="13">
        <v>0</v>
      </c>
      <c r="E76" s="13">
        <v>0</v>
      </c>
      <c r="F76" s="13">
        <v>0</v>
      </c>
      <c r="G76" s="13">
        <v>0</v>
      </c>
      <c r="H76" s="14">
        <f t="shared" si="10"/>
        <v>0</v>
      </c>
      <c r="I76" s="13">
        <v>0</v>
      </c>
      <c r="J76" s="13">
        <v>0</v>
      </c>
      <c r="K76" s="13">
        <v>0</v>
      </c>
      <c r="L76" s="13">
        <v>0</v>
      </c>
      <c r="M76" s="13">
        <v>0</v>
      </c>
      <c r="N76" s="58">
        <f t="shared" si="11"/>
        <v>0</v>
      </c>
      <c r="O76" s="16">
        <f t="shared" si="8"/>
        <v>0</v>
      </c>
      <c r="P76" s="17"/>
      <c r="Q76" s="17"/>
      <c r="R76" s="17"/>
      <c r="S76" s="17"/>
      <c r="T76" s="17"/>
      <c r="U76" s="18">
        <f t="shared" si="12"/>
        <v>0</v>
      </c>
      <c r="V76" s="17"/>
      <c r="W76" s="17"/>
      <c r="X76" s="17"/>
      <c r="Y76" s="17"/>
      <c r="Z76" s="17"/>
      <c r="AA76" s="18">
        <f t="shared" si="13"/>
        <v>0</v>
      </c>
      <c r="AB76" s="11">
        <f t="shared" si="15"/>
        <v>0</v>
      </c>
      <c r="AC76" s="19"/>
      <c r="AD76" s="13"/>
      <c r="AE76" s="13"/>
      <c r="AF76" s="13"/>
      <c r="AG76" s="13"/>
      <c r="AH76" s="15">
        <f t="shared" si="14"/>
        <v>0</v>
      </c>
      <c r="AI76" s="22">
        <f t="shared" si="9"/>
        <v>0</v>
      </c>
      <c r="AJ76" s="20"/>
      <c r="AK76" s="7"/>
      <c r="AL76" s="7"/>
      <c r="AM76" s="7"/>
    </row>
    <row r="77" spans="1:39" x14ac:dyDescent="0.25">
      <c r="A77" s="23" t="s">
        <v>102</v>
      </c>
      <c r="B77" s="23" t="s">
        <v>302</v>
      </c>
      <c r="C77" s="19" t="s">
        <v>103</v>
      </c>
      <c r="D77" s="13">
        <v>0</v>
      </c>
      <c r="E77" s="13">
        <v>0</v>
      </c>
      <c r="F77" s="13">
        <v>0</v>
      </c>
      <c r="G77" s="13">
        <v>0</v>
      </c>
      <c r="H77" s="14">
        <f t="shared" si="10"/>
        <v>0</v>
      </c>
      <c r="I77" s="13">
        <v>0</v>
      </c>
      <c r="J77" s="13">
        <v>0</v>
      </c>
      <c r="K77" s="13">
        <v>0</v>
      </c>
      <c r="L77" s="13">
        <v>0</v>
      </c>
      <c r="M77" s="13">
        <v>0</v>
      </c>
      <c r="N77" s="58">
        <v>1128</v>
      </c>
      <c r="O77" s="16">
        <f t="shared" si="8"/>
        <v>1128</v>
      </c>
      <c r="P77" s="17">
        <v>0</v>
      </c>
      <c r="Q77" s="17">
        <v>0</v>
      </c>
      <c r="R77" s="17">
        <v>0</v>
      </c>
      <c r="S77" s="17">
        <v>0</v>
      </c>
      <c r="T77" s="17">
        <v>0</v>
      </c>
      <c r="U77" s="18">
        <f t="shared" si="12"/>
        <v>0</v>
      </c>
      <c r="V77" s="17"/>
      <c r="W77" s="17">
        <v>2</v>
      </c>
      <c r="X77" s="17">
        <v>2</v>
      </c>
      <c r="Y77" s="17">
        <v>1</v>
      </c>
      <c r="Z77" s="17">
        <v>1</v>
      </c>
      <c r="AA77" s="18">
        <f t="shared" si="13"/>
        <v>6</v>
      </c>
      <c r="AB77" s="11">
        <f t="shared" si="15"/>
        <v>6</v>
      </c>
      <c r="AC77" s="19"/>
      <c r="AD77" s="13"/>
      <c r="AE77" s="13"/>
      <c r="AF77" s="13"/>
      <c r="AG77" s="13"/>
      <c r="AH77" s="15">
        <v>0</v>
      </c>
      <c r="AI77" s="22">
        <f t="shared" si="9"/>
        <v>1128</v>
      </c>
      <c r="AJ77" s="20" t="s">
        <v>104</v>
      </c>
      <c r="AK77" s="7"/>
      <c r="AL77" s="7"/>
      <c r="AM77" s="7"/>
    </row>
    <row r="78" spans="1:39" x14ac:dyDescent="0.25">
      <c r="A78" s="23" t="s">
        <v>105</v>
      </c>
      <c r="B78" s="23" t="s">
        <v>302</v>
      </c>
      <c r="C78" s="19">
        <v>0</v>
      </c>
      <c r="D78" s="13">
        <v>0</v>
      </c>
      <c r="E78" s="13">
        <v>0</v>
      </c>
      <c r="F78" s="13">
        <v>0</v>
      </c>
      <c r="G78" s="13">
        <v>0</v>
      </c>
      <c r="H78" s="14">
        <v>2000</v>
      </c>
      <c r="I78" s="13">
        <v>0</v>
      </c>
      <c r="J78" s="13">
        <v>0</v>
      </c>
      <c r="K78" s="13">
        <v>0</v>
      </c>
      <c r="L78" s="13">
        <v>0</v>
      </c>
      <c r="M78" s="13">
        <v>0</v>
      </c>
      <c r="N78" s="58">
        <v>17587</v>
      </c>
      <c r="O78" s="16">
        <f t="shared" si="8"/>
        <v>19587</v>
      </c>
      <c r="P78" s="17"/>
      <c r="Q78" s="17"/>
      <c r="R78" s="17"/>
      <c r="S78" s="17"/>
      <c r="T78" s="17"/>
      <c r="U78" s="18">
        <v>1</v>
      </c>
      <c r="V78" s="17"/>
      <c r="W78" s="17"/>
      <c r="X78" s="17"/>
      <c r="Y78" s="17"/>
      <c r="Z78" s="17"/>
      <c r="AA78" s="18">
        <v>33</v>
      </c>
      <c r="AB78" s="11">
        <f t="shared" si="15"/>
        <v>34</v>
      </c>
      <c r="AC78" s="19"/>
      <c r="AD78" s="13"/>
      <c r="AE78" s="13"/>
      <c r="AF78" s="13"/>
      <c r="AG78" s="13"/>
      <c r="AH78" s="15">
        <f t="shared" si="14"/>
        <v>0</v>
      </c>
      <c r="AI78" s="22">
        <f t="shared" si="9"/>
        <v>19587</v>
      </c>
      <c r="AJ78" s="20" t="s">
        <v>106</v>
      </c>
      <c r="AK78" s="7"/>
      <c r="AL78" s="7"/>
      <c r="AM78" s="7"/>
    </row>
    <row r="79" spans="1:39" x14ac:dyDescent="0.25">
      <c r="A79" s="7" t="s">
        <v>107</v>
      </c>
      <c r="B79" s="23" t="s">
        <v>302</v>
      </c>
      <c r="C79" s="19">
        <v>40038</v>
      </c>
      <c r="D79" s="13">
        <v>12035</v>
      </c>
      <c r="E79" s="13">
        <v>58493.91</v>
      </c>
      <c r="F79" s="13">
        <v>2879.95</v>
      </c>
      <c r="G79" s="13">
        <v>121.84</v>
      </c>
      <c r="H79" s="14">
        <f t="shared" si="10"/>
        <v>113568.7</v>
      </c>
      <c r="I79" s="13">
        <v>84741.759999999995</v>
      </c>
      <c r="J79" s="13">
        <v>217244.36</v>
      </c>
      <c r="K79" s="13">
        <v>303327.8</v>
      </c>
      <c r="L79" s="13">
        <v>114603.62</v>
      </c>
      <c r="M79" s="13">
        <v>58361.32</v>
      </c>
      <c r="N79" s="58">
        <f t="shared" si="11"/>
        <v>778278.85999999987</v>
      </c>
      <c r="O79" s="16">
        <f t="shared" si="8"/>
        <v>891847.55999999982</v>
      </c>
      <c r="P79" s="17">
        <v>4</v>
      </c>
      <c r="Q79" s="17">
        <v>7</v>
      </c>
      <c r="R79" s="17">
        <v>9</v>
      </c>
      <c r="S79" s="17">
        <v>3</v>
      </c>
      <c r="T79" s="17">
        <v>3</v>
      </c>
      <c r="U79" s="18">
        <f t="shared" si="12"/>
        <v>26</v>
      </c>
      <c r="V79" s="17">
        <v>184</v>
      </c>
      <c r="W79" s="17">
        <v>607</v>
      </c>
      <c r="X79" s="17">
        <v>1070</v>
      </c>
      <c r="Y79" s="17">
        <v>276</v>
      </c>
      <c r="Z79" s="17">
        <v>203</v>
      </c>
      <c r="AA79" s="18">
        <f t="shared" si="13"/>
        <v>2340</v>
      </c>
      <c r="AB79" s="11">
        <f t="shared" si="15"/>
        <v>2366</v>
      </c>
      <c r="AC79" s="19">
        <v>21551.26</v>
      </c>
      <c r="AD79" s="13">
        <v>88846.32</v>
      </c>
      <c r="AE79" s="13">
        <v>18892.36</v>
      </c>
      <c r="AF79" s="13">
        <v>85879.99</v>
      </c>
      <c r="AG79" s="13">
        <v>2861.64</v>
      </c>
      <c r="AH79" s="15">
        <f t="shared" si="14"/>
        <v>218031.57</v>
      </c>
      <c r="AI79" s="22">
        <f t="shared" si="9"/>
        <v>1109879.1299999999</v>
      </c>
      <c r="AJ79" s="20"/>
      <c r="AK79" s="7"/>
      <c r="AL79" s="7"/>
      <c r="AM79" s="7"/>
    </row>
    <row r="80" spans="1:39" x14ac:dyDescent="0.25">
      <c r="A80" s="21" t="s">
        <v>108</v>
      </c>
      <c r="B80" s="23" t="s">
        <v>302</v>
      </c>
      <c r="C80" s="19">
        <v>0</v>
      </c>
      <c r="D80" s="13">
        <v>0</v>
      </c>
      <c r="E80" s="13">
        <v>0</v>
      </c>
      <c r="F80" s="13">
        <v>0</v>
      </c>
      <c r="G80" s="13">
        <v>0</v>
      </c>
      <c r="H80" s="14">
        <f t="shared" si="10"/>
        <v>0</v>
      </c>
      <c r="I80" s="13">
        <v>38215</v>
      </c>
      <c r="J80" s="13">
        <v>142782</v>
      </c>
      <c r="K80" s="13">
        <v>360406</v>
      </c>
      <c r="L80" s="13">
        <v>56010</v>
      </c>
      <c r="M80" s="13">
        <v>36583</v>
      </c>
      <c r="N80" s="58">
        <f t="shared" si="11"/>
        <v>633996</v>
      </c>
      <c r="O80" s="16">
        <f t="shared" si="8"/>
        <v>633996</v>
      </c>
      <c r="P80" s="17"/>
      <c r="Q80" s="17"/>
      <c r="R80" s="17"/>
      <c r="S80" s="17"/>
      <c r="T80" s="17"/>
      <c r="U80" s="18">
        <f t="shared" si="12"/>
        <v>0</v>
      </c>
      <c r="V80" s="17">
        <v>25</v>
      </c>
      <c r="W80" s="17">
        <v>19</v>
      </c>
      <c r="X80" s="17">
        <v>12</v>
      </c>
      <c r="Y80" s="17">
        <v>5</v>
      </c>
      <c r="Z80" s="17">
        <v>15</v>
      </c>
      <c r="AA80" s="18">
        <f t="shared" si="13"/>
        <v>76</v>
      </c>
      <c r="AB80" s="11">
        <f t="shared" si="15"/>
        <v>76</v>
      </c>
      <c r="AC80" s="19"/>
      <c r="AD80" s="13"/>
      <c r="AE80" s="13"/>
      <c r="AF80" s="13"/>
      <c r="AG80" s="13"/>
      <c r="AH80" s="15">
        <f t="shared" si="14"/>
        <v>0</v>
      </c>
      <c r="AI80" s="22">
        <f t="shared" si="9"/>
        <v>633996</v>
      </c>
      <c r="AJ80" s="20" t="s">
        <v>109</v>
      </c>
      <c r="AK80" s="7"/>
      <c r="AL80" s="7"/>
      <c r="AM80" s="7"/>
    </row>
    <row r="81" spans="1:39" x14ac:dyDescent="0.25">
      <c r="A81" s="7" t="s">
        <v>110</v>
      </c>
      <c r="B81" s="30" t="s">
        <v>303</v>
      </c>
      <c r="C81" s="19">
        <v>0</v>
      </c>
      <c r="D81" s="13">
        <v>0</v>
      </c>
      <c r="E81" s="13">
        <v>0</v>
      </c>
      <c r="F81" s="13">
        <v>0</v>
      </c>
      <c r="G81" s="13">
        <v>0</v>
      </c>
      <c r="H81" s="14">
        <f t="shared" si="10"/>
        <v>0</v>
      </c>
      <c r="I81" s="13">
        <v>0</v>
      </c>
      <c r="J81" s="13">
        <v>0</v>
      </c>
      <c r="K81" s="13">
        <v>0</v>
      </c>
      <c r="L81" s="13">
        <v>0</v>
      </c>
      <c r="M81" s="13">
        <v>0</v>
      </c>
      <c r="N81" s="58">
        <f t="shared" si="11"/>
        <v>0</v>
      </c>
      <c r="O81" s="16">
        <f t="shared" si="8"/>
        <v>0</v>
      </c>
      <c r="P81" s="17"/>
      <c r="Q81" s="17"/>
      <c r="R81" s="17"/>
      <c r="S81" s="17"/>
      <c r="T81" s="17"/>
      <c r="U81" s="18">
        <f t="shared" si="12"/>
        <v>0</v>
      </c>
      <c r="V81" s="17"/>
      <c r="W81" s="17"/>
      <c r="X81" s="17"/>
      <c r="Y81" s="17"/>
      <c r="Z81" s="17"/>
      <c r="AA81" s="18">
        <f t="shared" si="13"/>
        <v>0</v>
      </c>
      <c r="AB81" s="11">
        <f t="shared" si="15"/>
        <v>0</v>
      </c>
      <c r="AC81" s="19"/>
      <c r="AD81" s="13"/>
      <c r="AE81" s="13"/>
      <c r="AF81" s="13"/>
      <c r="AG81" s="13"/>
      <c r="AH81" s="15">
        <f t="shared" si="14"/>
        <v>0</v>
      </c>
      <c r="AI81" s="22">
        <f t="shared" si="9"/>
        <v>0</v>
      </c>
      <c r="AJ81" s="20"/>
      <c r="AK81" s="7"/>
      <c r="AL81" s="7"/>
      <c r="AM81" s="7"/>
    </row>
    <row r="82" spans="1:39" x14ac:dyDescent="0.25">
      <c r="A82" s="32" t="s">
        <v>111</v>
      </c>
      <c r="B82" s="23" t="s">
        <v>302</v>
      </c>
      <c r="C82" s="19">
        <v>0</v>
      </c>
      <c r="D82" s="13">
        <v>0</v>
      </c>
      <c r="E82" s="13">
        <v>9983</v>
      </c>
      <c r="F82" s="13">
        <v>0</v>
      </c>
      <c r="G82" s="13">
        <v>0</v>
      </c>
      <c r="H82" s="14">
        <f t="shared" si="10"/>
        <v>9983</v>
      </c>
      <c r="I82" s="13">
        <v>2796</v>
      </c>
      <c r="J82" s="13">
        <v>203</v>
      </c>
      <c r="K82" s="13">
        <v>1722</v>
      </c>
      <c r="L82" s="13">
        <v>1841</v>
      </c>
      <c r="M82" s="13">
        <v>1598</v>
      </c>
      <c r="N82" s="58">
        <f t="shared" si="11"/>
        <v>8160</v>
      </c>
      <c r="O82" s="16">
        <f t="shared" si="8"/>
        <v>18143</v>
      </c>
      <c r="P82" s="17">
        <v>0</v>
      </c>
      <c r="Q82" s="17">
        <v>0</v>
      </c>
      <c r="R82" s="17">
        <v>4</v>
      </c>
      <c r="S82" s="17">
        <v>0</v>
      </c>
      <c r="T82" s="17">
        <v>0</v>
      </c>
      <c r="U82" s="18">
        <f t="shared" si="12"/>
        <v>4</v>
      </c>
      <c r="V82" s="17">
        <v>11</v>
      </c>
      <c r="W82" s="17">
        <v>4</v>
      </c>
      <c r="X82" s="17">
        <v>5</v>
      </c>
      <c r="Y82" s="17">
        <v>8</v>
      </c>
      <c r="Z82" s="17">
        <v>9</v>
      </c>
      <c r="AA82" s="18">
        <f t="shared" si="13"/>
        <v>37</v>
      </c>
      <c r="AB82" s="11">
        <f t="shared" si="15"/>
        <v>41</v>
      </c>
      <c r="AC82" s="19">
        <v>0</v>
      </c>
      <c r="AD82" s="13">
        <v>0</v>
      </c>
      <c r="AE82" s="13">
        <v>3386</v>
      </c>
      <c r="AF82" s="13">
        <v>0</v>
      </c>
      <c r="AG82" s="13">
        <v>0</v>
      </c>
      <c r="AH82" s="15">
        <f t="shared" si="14"/>
        <v>3386</v>
      </c>
      <c r="AI82" s="22">
        <f t="shared" si="9"/>
        <v>21529</v>
      </c>
      <c r="AJ82" s="20" t="s">
        <v>112</v>
      </c>
      <c r="AK82" s="7"/>
      <c r="AL82" s="7"/>
      <c r="AM82" s="7"/>
    </row>
    <row r="83" spans="1:39" x14ac:dyDescent="0.25">
      <c r="A83" s="23" t="s">
        <v>113</v>
      </c>
      <c r="B83" s="23" t="s">
        <v>302</v>
      </c>
      <c r="C83" s="13">
        <v>0</v>
      </c>
      <c r="D83" s="13">
        <v>0</v>
      </c>
      <c r="E83" s="13">
        <v>0</v>
      </c>
      <c r="F83" s="13">
        <v>0</v>
      </c>
      <c r="G83" s="13">
        <v>0</v>
      </c>
      <c r="H83" s="14">
        <f t="shared" si="10"/>
        <v>0</v>
      </c>
      <c r="I83" s="13">
        <v>0</v>
      </c>
      <c r="J83" s="13">
        <v>0</v>
      </c>
      <c r="K83" s="13">
        <v>0</v>
      </c>
      <c r="L83" s="13">
        <v>0</v>
      </c>
      <c r="M83" s="13">
        <v>0</v>
      </c>
      <c r="N83" s="15">
        <v>42201</v>
      </c>
      <c r="O83" s="16">
        <f t="shared" si="8"/>
        <v>42201</v>
      </c>
      <c r="P83" s="17"/>
      <c r="Q83" s="17"/>
      <c r="R83" s="17"/>
      <c r="S83" s="17"/>
      <c r="T83" s="17"/>
      <c r="U83" s="18">
        <f t="shared" si="12"/>
        <v>0</v>
      </c>
      <c r="V83" s="17"/>
      <c r="W83" s="17"/>
      <c r="X83" s="17"/>
      <c r="Y83" s="17"/>
      <c r="Z83" s="17"/>
      <c r="AA83" s="18">
        <v>39</v>
      </c>
      <c r="AB83" s="11">
        <f t="shared" si="15"/>
        <v>39</v>
      </c>
      <c r="AC83" s="19"/>
      <c r="AD83" s="13"/>
      <c r="AE83" s="13"/>
      <c r="AF83" s="13"/>
      <c r="AG83" s="13"/>
      <c r="AH83" s="15">
        <v>7141.2</v>
      </c>
      <c r="AI83" s="22">
        <f t="shared" si="9"/>
        <v>49342.2</v>
      </c>
      <c r="AJ83" s="20" t="s">
        <v>310</v>
      </c>
      <c r="AK83" s="7"/>
      <c r="AL83" s="7"/>
      <c r="AM83" s="7"/>
    </row>
    <row r="84" spans="1:39" x14ac:dyDescent="0.25">
      <c r="A84" s="21" t="s">
        <v>114</v>
      </c>
      <c r="B84" s="23" t="s">
        <v>302</v>
      </c>
      <c r="C84" s="19">
        <v>0</v>
      </c>
      <c r="D84" s="13">
        <v>0</v>
      </c>
      <c r="E84" s="13">
        <v>0</v>
      </c>
      <c r="F84" s="13">
        <v>0</v>
      </c>
      <c r="G84" s="13">
        <v>0</v>
      </c>
      <c r="H84" s="14">
        <f t="shared" si="10"/>
        <v>0</v>
      </c>
      <c r="I84" s="13">
        <v>269576.57</v>
      </c>
      <c r="J84" s="13">
        <v>223986.58</v>
      </c>
      <c r="K84" s="13">
        <v>140037.37</v>
      </c>
      <c r="L84" s="13">
        <v>130478.09</v>
      </c>
      <c r="M84" s="13">
        <v>66119.62</v>
      </c>
      <c r="N84" s="58">
        <f t="shared" si="11"/>
        <v>830198.23</v>
      </c>
      <c r="O84" s="16">
        <f t="shared" si="8"/>
        <v>830198.23</v>
      </c>
      <c r="P84" s="17"/>
      <c r="Q84" s="17"/>
      <c r="R84" s="17"/>
      <c r="S84" s="17"/>
      <c r="T84" s="17"/>
      <c r="U84" s="18">
        <f t="shared" si="12"/>
        <v>0</v>
      </c>
      <c r="V84" s="17">
        <v>203</v>
      </c>
      <c r="W84" s="17">
        <v>225</v>
      </c>
      <c r="X84" s="17">
        <v>147</v>
      </c>
      <c r="Y84" s="17">
        <v>172</v>
      </c>
      <c r="Z84" s="17">
        <v>217</v>
      </c>
      <c r="AA84" s="18">
        <f t="shared" si="13"/>
        <v>964</v>
      </c>
      <c r="AB84" s="11">
        <f t="shared" si="15"/>
        <v>964</v>
      </c>
      <c r="AC84" s="19">
        <v>3829</v>
      </c>
      <c r="AD84" s="13">
        <v>4085</v>
      </c>
      <c r="AE84" s="13">
        <v>1447</v>
      </c>
      <c r="AF84" s="13">
        <v>195</v>
      </c>
      <c r="AG84" s="13">
        <v>175</v>
      </c>
      <c r="AH84" s="15">
        <f t="shared" si="14"/>
        <v>9731</v>
      </c>
      <c r="AI84" s="22">
        <f t="shared" si="9"/>
        <v>839929.23</v>
      </c>
      <c r="AJ84" s="20"/>
      <c r="AK84" s="7"/>
      <c r="AL84" s="7"/>
      <c r="AM84" s="7"/>
    </row>
    <row r="85" spans="1:39" x14ac:dyDescent="0.25">
      <c r="A85" s="7" t="s">
        <v>115</v>
      </c>
      <c r="B85" s="30" t="s">
        <v>303</v>
      </c>
      <c r="C85" s="19">
        <v>0</v>
      </c>
      <c r="D85" s="13">
        <v>0</v>
      </c>
      <c r="E85" s="13">
        <v>0</v>
      </c>
      <c r="F85" s="13">
        <v>0</v>
      </c>
      <c r="G85" s="13">
        <v>0</v>
      </c>
      <c r="H85" s="14">
        <f t="shared" si="10"/>
        <v>0</v>
      </c>
      <c r="I85" s="13">
        <v>0</v>
      </c>
      <c r="J85" s="13">
        <v>0</v>
      </c>
      <c r="K85" s="13">
        <v>0</v>
      </c>
      <c r="L85" s="13">
        <v>0</v>
      </c>
      <c r="M85" s="13">
        <v>0</v>
      </c>
      <c r="N85" s="58">
        <f t="shared" si="11"/>
        <v>0</v>
      </c>
      <c r="O85" s="16">
        <f t="shared" si="8"/>
        <v>0</v>
      </c>
      <c r="P85" s="17"/>
      <c r="Q85" s="17"/>
      <c r="R85" s="17"/>
      <c r="S85" s="17"/>
      <c r="T85" s="17"/>
      <c r="U85" s="18">
        <f t="shared" si="12"/>
        <v>0</v>
      </c>
      <c r="V85" s="17"/>
      <c r="W85" s="17"/>
      <c r="X85" s="17"/>
      <c r="Y85" s="17"/>
      <c r="Z85" s="17"/>
      <c r="AA85" s="18">
        <f t="shared" si="13"/>
        <v>0</v>
      </c>
      <c r="AB85" s="11">
        <f t="shared" si="15"/>
        <v>0</v>
      </c>
      <c r="AC85" s="19"/>
      <c r="AD85" s="13"/>
      <c r="AE85" s="13"/>
      <c r="AF85" s="13"/>
      <c r="AG85" s="13"/>
      <c r="AH85" s="15">
        <f t="shared" si="14"/>
        <v>0</v>
      </c>
      <c r="AI85" s="22">
        <f t="shared" si="9"/>
        <v>0</v>
      </c>
      <c r="AJ85" s="20"/>
      <c r="AK85" s="7"/>
      <c r="AL85" s="7"/>
      <c r="AM85" s="7"/>
    </row>
    <row r="86" spans="1:39" x14ac:dyDescent="0.25">
      <c r="A86" s="23" t="s">
        <v>116</v>
      </c>
      <c r="B86" s="23" t="s">
        <v>302</v>
      </c>
      <c r="C86" s="19">
        <v>0</v>
      </c>
      <c r="D86" s="13">
        <v>0</v>
      </c>
      <c r="E86" s="13">
        <v>0</v>
      </c>
      <c r="F86" s="13">
        <v>0</v>
      </c>
      <c r="G86" s="13">
        <v>0</v>
      </c>
      <c r="H86" s="14">
        <f t="shared" si="10"/>
        <v>0</v>
      </c>
      <c r="I86" s="13">
        <v>0</v>
      </c>
      <c r="J86" s="13">
        <v>0</v>
      </c>
      <c r="K86" s="13">
        <v>0</v>
      </c>
      <c r="L86" s="13">
        <v>0</v>
      </c>
      <c r="M86" s="13">
        <v>20958</v>
      </c>
      <c r="N86" s="58">
        <f t="shared" si="11"/>
        <v>20958</v>
      </c>
      <c r="O86" s="16">
        <f t="shared" si="8"/>
        <v>20958</v>
      </c>
      <c r="P86" s="17"/>
      <c r="Q86" s="17"/>
      <c r="R86" s="17"/>
      <c r="S86" s="17"/>
      <c r="T86" s="17"/>
      <c r="U86" s="18">
        <f t="shared" si="12"/>
        <v>0</v>
      </c>
      <c r="V86" s="17"/>
      <c r="W86" s="17"/>
      <c r="X86" s="17"/>
      <c r="Y86" s="17"/>
      <c r="Z86" s="17">
        <v>220</v>
      </c>
      <c r="AA86" s="18">
        <f t="shared" si="13"/>
        <v>220</v>
      </c>
      <c r="AB86" s="11">
        <f t="shared" si="15"/>
        <v>220</v>
      </c>
      <c r="AC86" s="19">
        <v>0</v>
      </c>
      <c r="AD86" s="13">
        <v>0</v>
      </c>
      <c r="AE86" s="13">
        <v>0</v>
      </c>
      <c r="AF86" s="13">
        <v>0</v>
      </c>
      <c r="AG86" s="13">
        <v>0</v>
      </c>
      <c r="AH86" s="15">
        <f t="shared" si="14"/>
        <v>0</v>
      </c>
      <c r="AI86" s="22">
        <f t="shared" si="9"/>
        <v>20958</v>
      </c>
      <c r="AJ86" s="20"/>
      <c r="AK86" s="7"/>
      <c r="AL86" s="7"/>
      <c r="AM86" s="7"/>
    </row>
    <row r="87" spans="1:39" x14ac:dyDescent="0.25">
      <c r="A87" s="7" t="s">
        <v>117</v>
      </c>
      <c r="B87" s="23" t="s">
        <v>302</v>
      </c>
      <c r="C87" s="19">
        <v>10</v>
      </c>
      <c r="D87" s="13">
        <v>4750</v>
      </c>
      <c r="E87" s="13">
        <v>0</v>
      </c>
      <c r="F87" s="13">
        <v>0</v>
      </c>
      <c r="G87" s="13">
        <v>1361</v>
      </c>
      <c r="H87" s="14">
        <f t="shared" si="10"/>
        <v>6121</v>
      </c>
      <c r="I87" s="13">
        <v>73922</v>
      </c>
      <c r="J87" s="13">
        <v>92620</v>
      </c>
      <c r="K87" s="13">
        <v>91173</v>
      </c>
      <c r="L87" s="13">
        <v>67333</v>
      </c>
      <c r="M87" s="13">
        <v>140505</v>
      </c>
      <c r="N87" s="58">
        <f t="shared" si="11"/>
        <v>465553</v>
      </c>
      <c r="O87" s="16">
        <f t="shared" si="8"/>
        <v>471674</v>
      </c>
      <c r="P87" s="17">
        <v>1</v>
      </c>
      <c r="Q87" s="17">
        <v>1</v>
      </c>
      <c r="R87" s="17">
        <v>0</v>
      </c>
      <c r="S87" s="17">
        <v>0</v>
      </c>
      <c r="T87" s="17">
        <v>1</v>
      </c>
      <c r="U87" s="18">
        <f t="shared" si="12"/>
        <v>3</v>
      </c>
      <c r="V87" s="17">
        <v>266</v>
      </c>
      <c r="W87" s="17">
        <v>277</v>
      </c>
      <c r="X87" s="17">
        <v>237</v>
      </c>
      <c r="Y87" s="17">
        <v>172</v>
      </c>
      <c r="Z87" s="17">
        <v>220</v>
      </c>
      <c r="AA87" s="18">
        <f t="shared" si="13"/>
        <v>1172</v>
      </c>
      <c r="AB87" s="11">
        <f t="shared" si="15"/>
        <v>1175</v>
      </c>
      <c r="AC87" s="19">
        <v>15982</v>
      </c>
      <c r="AD87" s="13">
        <v>27323</v>
      </c>
      <c r="AE87" s="13">
        <v>38127</v>
      </c>
      <c r="AF87" s="13">
        <v>15565</v>
      </c>
      <c r="AG87" s="13">
        <v>46552</v>
      </c>
      <c r="AH87" s="15">
        <f t="shared" si="14"/>
        <v>143549</v>
      </c>
      <c r="AI87" s="22">
        <f t="shared" si="9"/>
        <v>615223</v>
      </c>
      <c r="AJ87" s="20" t="s">
        <v>118</v>
      </c>
      <c r="AK87" s="7"/>
      <c r="AL87" s="7"/>
      <c r="AM87" s="7"/>
    </row>
    <row r="88" spans="1:39" x14ac:dyDescent="0.25">
      <c r="A88" s="23" t="s">
        <v>119</v>
      </c>
      <c r="B88" s="23" t="s">
        <v>302</v>
      </c>
      <c r="C88" s="19">
        <v>19</v>
      </c>
      <c r="D88" s="13">
        <v>0</v>
      </c>
      <c r="E88" s="13">
        <v>0</v>
      </c>
      <c r="F88" s="13">
        <v>0</v>
      </c>
      <c r="G88" s="13">
        <v>0</v>
      </c>
      <c r="H88" s="14">
        <f t="shared" si="10"/>
        <v>19</v>
      </c>
      <c r="I88" s="13">
        <v>11790</v>
      </c>
      <c r="J88" s="13">
        <v>3340</v>
      </c>
      <c r="K88" s="13">
        <v>5756</v>
      </c>
      <c r="L88" s="13">
        <v>7036</v>
      </c>
      <c r="M88" s="13">
        <v>0</v>
      </c>
      <c r="N88" s="58">
        <f t="shared" si="11"/>
        <v>27922</v>
      </c>
      <c r="O88" s="16">
        <f t="shared" si="8"/>
        <v>27941</v>
      </c>
      <c r="P88" s="17">
        <v>2</v>
      </c>
      <c r="Q88" s="17">
        <v>0</v>
      </c>
      <c r="R88" s="17">
        <v>0</v>
      </c>
      <c r="S88" s="17">
        <v>0</v>
      </c>
      <c r="T88" s="17">
        <v>0</v>
      </c>
      <c r="U88" s="18">
        <f t="shared" si="12"/>
        <v>2</v>
      </c>
      <c r="V88" s="17">
        <v>49</v>
      </c>
      <c r="W88" s="17">
        <v>21</v>
      </c>
      <c r="X88" s="17">
        <v>45</v>
      </c>
      <c r="Y88" s="17">
        <v>32</v>
      </c>
      <c r="Z88" s="17"/>
      <c r="AA88" s="18">
        <f t="shared" si="13"/>
        <v>147</v>
      </c>
      <c r="AB88" s="11">
        <f t="shared" si="15"/>
        <v>149</v>
      </c>
      <c r="AC88" s="19"/>
      <c r="AD88" s="13"/>
      <c r="AE88" s="13"/>
      <c r="AF88" s="13"/>
      <c r="AG88" s="13"/>
      <c r="AH88" s="15">
        <f t="shared" si="14"/>
        <v>0</v>
      </c>
      <c r="AI88" s="22">
        <f t="shared" si="9"/>
        <v>27941</v>
      </c>
      <c r="AJ88" s="20" t="s">
        <v>120</v>
      </c>
      <c r="AK88" s="7"/>
      <c r="AL88" s="7"/>
      <c r="AM88" s="7"/>
    </row>
    <row r="89" spans="1:39" x14ac:dyDescent="0.25">
      <c r="A89" s="7" t="s">
        <v>121</v>
      </c>
      <c r="B89" s="30" t="s">
        <v>303</v>
      </c>
      <c r="C89" s="19">
        <v>0</v>
      </c>
      <c r="D89" s="13">
        <v>0</v>
      </c>
      <c r="E89" s="13">
        <v>0</v>
      </c>
      <c r="F89" s="13">
        <v>0</v>
      </c>
      <c r="G89" s="13">
        <v>0</v>
      </c>
      <c r="H89" s="14">
        <f t="shared" si="10"/>
        <v>0</v>
      </c>
      <c r="I89" s="13">
        <v>0</v>
      </c>
      <c r="J89" s="13">
        <v>0</v>
      </c>
      <c r="K89" s="13">
        <v>0</v>
      </c>
      <c r="L89" s="13">
        <v>0</v>
      </c>
      <c r="M89" s="13">
        <v>0</v>
      </c>
      <c r="N89" s="58">
        <f t="shared" si="11"/>
        <v>0</v>
      </c>
      <c r="O89" s="16">
        <f t="shared" si="8"/>
        <v>0</v>
      </c>
      <c r="P89" s="17"/>
      <c r="Q89" s="17"/>
      <c r="R89" s="17"/>
      <c r="S89" s="17"/>
      <c r="T89" s="17"/>
      <c r="U89" s="18">
        <f t="shared" si="12"/>
        <v>0</v>
      </c>
      <c r="V89" s="17"/>
      <c r="W89" s="17"/>
      <c r="X89" s="17"/>
      <c r="Y89" s="17"/>
      <c r="Z89" s="17"/>
      <c r="AA89" s="18">
        <f t="shared" si="13"/>
        <v>0</v>
      </c>
      <c r="AB89" s="11">
        <f t="shared" si="15"/>
        <v>0</v>
      </c>
      <c r="AC89" s="19"/>
      <c r="AD89" s="13"/>
      <c r="AE89" s="13"/>
      <c r="AF89" s="13"/>
      <c r="AG89" s="13"/>
      <c r="AH89" s="15">
        <f t="shared" si="14"/>
        <v>0</v>
      </c>
      <c r="AI89" s="22">
        <f t="shared" si="9"/>
        <v>0</v>
      </c>
      <c r="AJ89" s="20"/>
      <c r="AK89" s="7"/>
      <c r="AL89" s="7"/>
      <c r="AM89" s="7"/>
    </row>
    <row r="90" spans="1:39" x14ac:dyDescent="0.25">
      <c r="A90" t="s">
        <v>304</v>
      </c>
      <c r="B90" s="30" t="s">
        <v>303</v>
      </c>
      <c r="C90" s="62">
        <v>0</v>
      </c>
      <c r="D90" s="46">
        <v>0</v>
      </c>
      <c r="E90" s="46">
        <v>0</v>
      </c>
      <c r="F90" s="46">
        <v>0</v>
      </c>
      <c r="G90" s="46">
        <v>0</v>
      </c>
      <c r="H90" s="14">
        <f t="shared" si="10"/>
        <v>0</v>
      </c>
      <c r="I90" s="46">
        <v>0</v>
      </c>
      <c r="J90" s="46">
        <v>0</v>
      </c>
      <c r="K90" s="46">
        <v>0</v>
      </c>
      <c r="L90" s="46">
        <v>0</v>
      </c>
      <c r="M90" s="46">
        <v>0</v>
      </c>
      <c r="N90" s="58">
        <f>SUM(I90:M90)</f>
        <v>0</v>
      </c>
      <c r="O90" s="16">
        <f t="shared" si="8"/>
        <v>0</v>
      </c>
      <c r="P90" s="7"/>
      <c r="Q90" s="7"/>
      <c r="R90" s="7"/>
      <c r="S90" s="7"/>
      <c r="T90" s="7"/>
      <c r="U90" s="18">
        <f t="shared" ref="U90" si="16">SUM(P90:T90)</f>
        <v>0</v>
      </c>
      <c r="V90" s="7"/>
      <c r="W90" s="7"/>
      <c r="X90" s="7"/>
      <c r="Y90" s="7"/>
      <c r="Z90" s="7"/>
      <c r="AA90" s="18">
        <f t="shared" si="13"/>
        <v>0</v>
      </c>
      <c r="AB90" s="11">
        <f t="shared" si="15"/>
        <v>0</v>
      </c>
      <c r="AC90" s="46">
        <v>0</v>
      </c>
      <c r="AD90" s="46">
        <v>0</v>
      </c>
      <c r="AE90" s="46">
        <v>0</v>
      </c>
      <c r="AF90" s="46">
        <v>0</v>
      </c>
      <c r="AG90" s="46">
        <v>0</v>
      </c>
      <c r="AH90" s="58">
        <f t="shared" ref="AH90" si="17">SUM(AC90:AG90)</f>
        <v>0</v>
      </c>
      <c r="AI90" s="59">
        <f t="shared" si="9"/>
        <v>0</v>
      </c>
    </row>
    <row r="91" spans="1:39" x14ac:dyDescent="0.25">
      <c r="A91" s="7" t="s">
        <v>122</v>
      </c>
      <c r="B91" s="23" t="s">
        <v>302</v>
      </c>
      <c r="C91" s="19">
        <v>0</v>
      </c>
      <c r="D91" s="13">
        <v>0</v>
      </c>
      <c r="E91" s="13">
        <v>213.48</v>
      </c>
      <c r="F91" s="13">
        <v>0</v>
      </c>
      <c r="G91" s="13">
        <v>16286.5</v>
      </c>
      <c r="H91" s="14">
        <f>SUM(C91:G91)</f>
        <v>16499.98</v>
      </c>
      <c r="I91" s="13">
        <v>33491.230000000003</v>
      </c>
      <c r="J91" s="13">
        <v>20613.150000000001</v>
      </c>
      <c r="K91" s="13">
        <v>14139.5</v>
      </c>
      <c r="L91" s="13">
        <v>27658.799999999999</v>
      </c>
      <c r="M91" s="13">
        <v>63100.77</v>
      </c>
      <c r="N91" s="58">
        <f>SUM(I91:M91)</f>
        <v>159003.45000000001</v>
      </c>
      <c r="O91" s="16">
        <f>SUM(H91+N91)</f>
        <v>175503.43000000002</v>
      </c>
      <c r="P91" s="17">
        <v>0</v>
      </c>
      <c r="Q91" s="17">
        <v>0</v>
      </c>
      <c r="R91" s="17">
        <v>1</v>
      </c>
      <c r="S91" s="17">
        <v>0</v>
      </c>
      <c r="T91" s="17">
        <v>1</v>
      </c>
      <c r="U91" s="18">
        <f>SUM(P91:T91)</f>
        <v>2</v>
      </c>
      <c r="V91" s="17">
        <v>51</v>
      </c>
      <c r="W91" s="17">
        <v>29</v>
      </c>
      <c r="X91" s="17">
        <v>10</v>
      </c>
      <c r="Y91" s="17">
        <v>11</v>
      </c>
      <c r="Z91" s="17">
        <v>0</v>
      </c>
      <c r="AA91" s="18">
        <f>SUM(V91:Z91)</f>
        <v>101</v>
      </c>
      <c r="AB91" s="11">
        <f>U91+AA91</f>
        <v>103</v>
      </c>
      <c r="AC91" s="19">
        <v>10214.25</v>
      </c>
      <c r="AD91" s="13">
        <v>9440.5499999999993</v>
      </c>
      <c r="AE91" s="13">
        <v>5715.5</v>
      </c>
      <c r="AF91" s="13">
        <v>11830</v>
      </c>
      <c r="AG91" s="13">
        <v>42106.5</v>
      </c>
      <c r="AH91" s="15">
        <f>SUM(AC91:AG91)</f>
        <v>79306.8</v>
      </c>
      <c r="AI91" s="22">
        <f>AH91+O91</f>
        <v>254810.23000000004</v>
      </c>
      <c r="AJ91" s="20"/>
      <c r="AK91" s="7"/>
      <c r="AL91" s="7"/>
      <c r="AM91" s="7"/>
    </row>
    <row r="92" spans="1:39" ht="15.75" x14ac:dyDescent="0.25">
      <c r="A92" s="7" t="s">
        <v>123</v>
      </c>
      <c r="B92" s="23" t="s">
        <v>302</v>
      </c>
      <c r="C92" s="33">
        <v>29851</v>
      </c>
      <c r="D92" s="31"/>
      <c r="E92" s="31"/>
      <c r="F92" s="13">
        <v>0</v>
      </c>
      <c r="G92" s="13">
        <v>0</v>
      </c>
      <c r="H92" s="14">
        <f>SUM(C92:G92)</f>
        <v>29851</v>
      </c>
      <c r="I92" s="13">
        <v>2938</v>
      </c>
      <c r="J92" s="13">
        <v>160</v>
      </c>
      <c r="K92" s="13">
        <v>198</v>
      </c>
      <c r="L92" s="13">
        <v>773</v>
      </c>
      <c r="M92" s="13">
        <v>0</v>
      </c>
      <c r="N92" s="58">
        <f>SUM(I92:M92)</f>
        <v>4069</v>
      </c>
      <c r="O92" s="16">
        <f>SUM(H92+N92)</f>
        <v>33920</v>
      </c>
      <c r="P92" s="17">
        <v>1</v>
      </c>
      <c r="Q92" s="17">
        <v>0</v>
      </c>
      <c r="R92" s="17">
        <v>0</v>
      </c>
      <c r="S92" s="17">
        <v>0</v>
      </c>
      <c r="T92" s="17">
        <v>0</v>
      </c>
      <c r="U92" s="18">
        <f>SUM(P92:T92)</f>
        <v>1</v>
      </c>
      <c r="V92" s="17">
        <v>11</v>
      </c>
      <c r="W92" s="17">
        <v>1</v>
      </c>
      <c r="X92" s="17">
        <v>1</v>
      </c>
      <c r="Y92" s="17">
        <v>5</v>
      </c>
      <c r="Z92" s="17">
        <v>0</v>
      </c>
      <c r="AA92" s="18">
        <f>SUM(V92:Z92)</f>
        <v>18</v>
      </c>
      <c r="AB92" s="11">
        <f>U92+AA92</f>
        <v>19</v>
      </c>
      <c r="AC92" s="19">
        <v>0</v>
      </c>
      <c r="AD92" s="13">
        <v>0</v>
      </c>
      <c r="AE92" s="13">
        <v>0</v>
      </c>
      <c r="AF92" s="13">
        <v>0</v>
      </c>
      <c r="AG92" s="13">
        <v>0</v>
      </c>
      <c r="AH92" s="15">
        <f>SUM(AC92:AG92)</f>
        <v>0</v>
      </c>
      <c r="AI92" s="22">
        <f>AH92+O92</f>
        <v>33920</v>
      </c>
      <c r="AJ92" s="20" t="s">
        <v>124</v>
      </c>
      <c r="AK92" s="7"/>
      <c r="AL92" s="7"/>
      <c r="AM92" s="7"/>
    </row>
    <row r="93" spans="1:39" ht="15.75" x14ac:dyDescent="0.25">
      <c r="A93" s="23" t="s">
        <v>125</v>
      </c>
      <c r="B93" s="23" t="s">
        <v>302</v>
      </c>
      <c r="C93" s="33">
        <v>4325</v>
      </c>
      <c r="D93" s="31">
        <v>30018</v>
      </c>
      <c r="E93" s="31">
        <v>350</v>
      </c>
      <c r="F93" s="13">
        <v>0</v>
      </c>
      <c r="G93" s="13">
        <v>0</v>
      </c>
      <c r="H93" s="14">
        <f>SUM(C93:G93)</f>
        <v>34693</v>
      </c>
      <c r="I93" s="13">
        <v>15263.33</v>
      </c>
      <c r="J93" s="13">
        <v>2461</v>
      </c>
      <c r="K93" s="13">
        <v>7734</v>
      </c>
      <c r="L93" s="13">
        <v>548</v>
      </c>
      <c r="M93" s="13">
        <v>98</v>
      </c>
      <c r="N93" s="58">
        <f>SUM(I93:M93)</f>
        <v>26104.33</v>
      </c>
      <c r="O93" s="16">
        <f>SUM(H93+N93)</f>
        <v>60797.33</v>
      </c>
      <c r="P93" s="17">
        <v>2</v>
      </c>
      <c r="Q93" s="17">
        <v>2</v>
      </c>
      <c r="R93" s="17">
        <v>1</v>
      </c>
      <c r="S93" s="17">
        <v>0</v>
      </c>
      <c r="T93" s="17">
        <v>0</v>
      </c>
      <c r="U93" s="18">
        <f>SUM(P93:T93)</f>
        <v>5</v>
      </c>
      <c r="V93" s="17">
        <v>29</v>
      </c>
      <c r="W93" s="17">
        <v>17</v>
      </c>
      <c r="X93" s="17">
        <v>30</v>
      </c>
      <c r="Y93" s="17">
        <v>5</v>
      </c>
      <c r="Z93" s="17">
        <v>1</v>
      </c>
      <c r="AA93" s="18">
        <f>SUM(V93:Z93)</f>
        <v>82</v>
      </c>
      <c r="AB93" s="11">
        <f>U93+AA93</f>
        <v>87</v>
      </c>
      <c r="AC93" s="19">
        <v>11082.64</v>
      </c>
      <c r="AD93" s="13">
        <v>16764</v>
      </c>
      <c r="AE93" s="13">
        <v>0</v>
      </c>
      <c r="AF93" s="13">
        <v>0</v>
      </c>
      <c r="AG93" s="13">
        <v>0</v>
      </c>
      <c r="AH93" s="15">
        <f>SUM(AC93:AG93)</f>
        <v>27846.639999999999</v>
      </c>
      <c r="AI93" s="22">
        <f>AH93+O93</f>
        <v>88643.97</v>
      </c>
      <c r="AJ93" s="20" t="s">
        <v>126</v>
      </c>
      <c r="AK93" s="7"/>
      <c r="AL93" s="7"/>
      <c r="AM93" s="7"/>
    </row>
    <row r="94" spans="1:39" x14ac:dyDescent="0.25">
      <c r="A94" s="7" t="s">
        <v>127</v>
      </c>
      <c r="B94" s="23" t="s">
        <v>302</v>
      </c>
      <c r="C94" s="19">
        <v>0</v>
      </c>
      <c r="D94" s="13">
        <v>0</v>
      </c>
      <c r="E94" s="13">
        <v>0</v>
      </c>
      <c r="F94" s="13">
        <v>0</v>
      </c>
      <c r="G94" s="13">
        <v>0</v>
      </c>
      <c r="H94" s="14">
        <f>SUM(C94:G94)</f>
        <v>0</v>
      </c>
      <c r="I94" s="13">
        <v>0</v>
      </c>
      <c r="J94" s="13">
        <v>0</v>
      </c>
      <c r="K94" s="13">
        <v>80</v>
      </c>
      <c r="L94" s="13">
        <v>0</v>
      </c>
      <c r="M94" s="13">
        <v>0</v>
      </c>
      <c r="N94" s="58">
        <f>SUM(I94:M94)</f>
        <v>80</v>
      </c>
      <c r="O94" s="16">
        <f>SUM(H94+N94)</f>
        <v>80</v>
      </c>
      <c r="P94" s="17"/>
      <c r="Q94" s="17"/>
      <c r="R94" s="17"/>
      <c r="S94" s="17"/>
      <c r="T94" s="17"/>
      <c r="U94" s="18">
        <f>SUM(P94:T94)</f>
        <v>0</v>
      </c>
      <c r="V94" s="17"/>
      <c r="W94" s="17"/>
      <c r="X94" s="17">
        <v>1</v>
      </c>
      <c r="Y94" s="17"/>
      <c r="Z94" s="17"/>
      <c r="AA94" s="18">
        <f>SUM(V94:Z94)</f>
        <v>1</v>
      </c>
      <c r="AB94" s="11">
        <f>U94+AA94</f>
        <v>1</v>
      </c>
      <c r="AC94" s="19">
        <v>0</v>
      </c>
      <c r="AD94" s="13">
        <v>0</v>
      </c>
      <c r="AE94" s="13">
        <v>0</v>
      </c>
      <c r="AF94" s="13">
        <v>0</v>
      </c>
      <c r="AG94" s="13"/>
      <c r="AH94" s="15">
        <f>SUM(AC94:AG94)</f>
        <v>0</v>
      </c>
      <c r="AI94" s="22">
        <f>AH94+O94</f>
        <v>80</v>
      </c>
      <c r="AJ94" s="20"/>
      <c r="AK94" s="7"/>
      <c r="AL94" s="7"/>
      <c r="AM94" s="7"/>
    </row>
    <row r="95" spans="1:39" x14ac:dyDescent="0.25">
      <c r="A95" s="7" t="s">
        <v>128</v>
      </c>
      <c r="B95" s="23" t="s">
        <v>302</v>
      </c>
      <c r="C95" s="19">
        <v>37862.800000000003</v>
      </c>
      <c r="D95" s="13">
        <v>0</v>
      </c>
      <c r="E95" s="13">
        <v>0</v>
      </c>
      <c r="F95" s="13">
        <v>0</v>
      </c>
      <c r="G95" s="13">
        <v>0</v>
      </c>
      <c r="H95" s="14">
        <f>SUM(C95:G95)</f>
        <v>37862.800000000003</v>
      </c>
      <c r="I95" s="13">
        <v>0</v>
      </c>
      <c r="J95" s="13">
        <v>615.05999999999995</v>
      </c>
      <c r="K95" s="13">
        <v>540.41</v>
      </c>
      <c r="L95" s="13">
        <v>0</v>
      </c>
      <c r="M95" s="13">
        <v>0</v>
      </c>
      <c r="N95" s="58">
        <f>SUM(I95:M95)</f>
        <v>1155.4699999999998</v>
      </c>
      <c r="O95" s="16">
        <f>SUM(H95+N95)</f>
        <v>39018.270000000004</v>
      </c>
      <c r="P95" s="17">
        <v>2</v>
      </c>
      <c r="Q95" s="17">
        <v>0</v>
      </c>
      <c r="R95" s="17">
        <v>0</v>
      </c>
      <c r="S95" s="17">
        <v>0</v>
      </c>
      <c r="T95" s="17">
        <v>0</v>
      </c>
      <c r="U95" s="18">
        <f>SUM(P95:T95)</f>
        <v>2</v>
      </c>
      <c r="V95" s="17">
        <v>0</v>
      </c>
      <c r="W95" s="17">
        <v>1</v>
      </c>
      <c r="X95" s="17">
        <v>2</v>
      </c>
      <c r="Y95" s="17">
        <v>0</v>
      </c>
      <c r="Z95" s="17">
        <v>0</v>
      </c>
      <c r="AA95" s="18">
        <f>SUM(V95:Z95)</f>
        <v>3</v>
      </c>
      <c r="AB95" s="11">
        <f>U95+AA95</f>
        <v>5</v>
      </c>
      <c r="AC95" s="19">
        <v>544.79999999999995</v>
      </c>
      <c r="AD95" s="13">
        <v>151.19999999999999</v>
      </c>
      <c r="AE95" s="13">
        <v>302.39999999999998</v>
      </c>
      <c r="AF95" s="13">
        <v>0</v>
      </c>
      <c r="AG95" s="13">
        <v>0</v>
      </c>
      <c r="AH95" s="15">
        <f>SUM(AC95:AG95)</f>
        <v>998.4</v>
      </c>
      <c r="AI95" s="22">
        <f>AH95+O95</f>
        <v>40016.670000000006</v>
      </c>
      <c r="AJ95" s="20"/>
      <c r="AK95" s="7"/>
      <c r="AL95" s="7"/>
      <c r="AM95" s="7"/>
    </row>
    <row r="96" spans="1:39" x14ac:dyDescent="0.25">
      <c r="A96" s="7" t="s">
        <v>129</v>
      </c>
      <c r="B96" s="30" t="s">
        <v>303</v>
      </c>
      <c r="C96" s="19">
        <v>0</v>
      </c>
      <c r="D96" s="13">
        <v>0</v>
      </c>
      <c r="E96" s="13">
        <v>0</v>
      </c>
      <c r="F96" s="13">
        <v>0</v>
      </c>
      <c r="G96" s="13">
        <v>0</v>
      </c>
      <c r="H96" s="14">
        <f>SUM(C96:G96)</f>
        <v>0</v>
      </c>
      <c r="I96" s="13">
        <v>0</v>
      </c>
      <c r="J96" s="13">
        <v>0</v>
      </c>
      <c r="K96" s="13">
        <v>0</v>
      </c>
      <c r="L96" s="13">
        <v>0</v>
      </c>
      <c r="M96" s="13">
        <v>0</v>
      </c>
      <c r="N96" s="58">
        <f>SUM(I96:M96)</f>
        <v>0</v>
      </c>
      <c r="O96" s="16">
        <f>SUM(H96+N96)</f>
        <v>0</v>
      </c>
      <c r="P96" s="17"/>
      <c r="Q96" s="17"/>
      <c r="R96" s="17"/>
      <c r="S96" s="17"/>
      <c r="T96" s="17"/>
      <c r="U96" s="18">
        <f>SUM(P96:T96)</f>
        <v>0</v>
      </c>
      <c r="V96" s="17"/>
      <c r="W96" s="17"/>
      <c r="X96" s="17"/>
      <c r="Y96" s="17"/>
      <c r="Z96" s="17"/>
      <c r="AA96" s="18">
        <f>SUM(V96:Z96)</f>
        <v>0</v>
      </c>
      <c r="AB96" s="11">
        <f>U96+AA96</f>
        <v>0</v>
      </c>
      <c r="AC96" s="19"/>
      <c r="AD96" s="13"/>
      <c r="AE96" s="13"/>
      <c r="AF96" s="13"/>
      <c r="AG96" s="13"/>
      <c r="AH96" s="15">
        <f>SUM(AC96:AG96)</f>
        <v>0</v>
      </c>
      <c r="AI96" s="22">
        <f>AH96+O96</f>
        <v>0</v>
      </c>
      <c r="AJ96" s="20"/>
      <c r="AK96" s="7"/>
      <c r="AL96" s="7"/>
      <c r="AM96" s="7"/>
    </row>
    <row r="97" spans="1:39" x14ac:dyDescent="0.25">
      <c r="A97" s="7" t="s">
        <v>130</v>
      </c>
      <c r="B97" s="30" t="s">
        <v>303</v>
      </c>
      <c r="C97" s="19">
        <v>0</v>
      </c>
      <c r="D97" s="13">
        <v>0</v>
      </c>
      <c r="E97" s="13">
        <v>0</v>
      </c>
      <c r="F97" s="13">
        <v>0</v>
      </c>
      <c r="G97" s="13">
        <v>0</v>
      </c>
      <c r="H97" s="14">
        <f>SUM(C97:G97)</f>
        <v>0</v>
      </c>
      <c r="I97" s="13">
        <v>0</v>
      </c>
      <c r="J97" s="13">
        <v>0</v>
      </c>
      <c r="K97" s="13">
        <v>0</v>
      </c>
      <c r="L97" s="13">
        <v>0</v>
      </c>
      <c r="M97" s="13">
        <v>0</v>
      </c>
      <c r="N97" s="58">
        <f>SUM(I97:M97)</f>
        <v>0</v>
      </c>
      <c r="O97" s="16">
        <f>SUM(H97+N97)</f>
        <v>0</v>
      </c>
      <c r="P97" s="17"/>
      <c r="Q97" s="17"/>
      <c r="R97" s="17"/>
      <c r="S97" s="17"/>
      <c r="T97" s="17"/>
      <c r="U97" s="18">
        <f>SUM(P97:T97)</f>
        <v>0</v>
      </c>
      <c r="V97" s="17"/>
      <c r="W97" s="17"/>
      <c r="X97" s="17"/>
      <c r="Y97" s="17"/>
      <c r="Z97" s="17"/>
      <c r="AA97" s="18">
        <f>SUM(V97:Z97)</f>
        <v>0</v>
      </c>
      <c r="AB97" s="11">
        <f>U97+AA97</f>
        <v>0</v>
      </c>
      <c r="AC97" s="19"/>
      <c r="AD97" s="13"/>
      <c r="AE97" s="13"/>
      <c r="AF97" s="13"/>
      <c r="AG97" s="13"/>
      <c r="AH97" s="15">
        <f>SUM(AC97:AG97)</f>
        <v>0</v>
      </c>
      <c r="AI97" s="22">
        <f>AH97+O97</f>
        <v>0</v>
      </c>
      <c r="AJ97" s="20"/>
      <c r="AK97" s="7"/>
      <c r="AL97" s="7"/>
      <c r="AM97" s="7"/>
    </row>
    <row r="98" spans="1:39" x14ac:dyDescent="0.25">
      <c r="A98" s="7" t="s">
        <v>131</v>
      </c>
      <c r="B98" s="30" t="s">
        <v>303</v>
      </c>
      <c r="C98" s="19">
        <v>0</v>
      </c>
      <c r="D98" s="13">
        <v>0</v>
      </c>
      <c r="E98" s="13">
        <v>0</v>
      </c>
      <c r="F98" s="13">
        <v>0</v>
      </c>
      <c r="G98" s="13">
        <v>0</v>
      </c>
      <c r="H98" s="14">
        <f>SUM(C98:G98)</f>
        <v>0</v>
      </c>
      <c r="I98" s="13">
        <v>0</v>
      </c>
      <c r="J98" s="13">
        <v>0</v>
      </c>
      <c r="K98" s="13">
        <v>0</v>
      </c>
      <c r="L98" s="13">
        <v>0</v>
      </c>
      <c r="M98" s="13">
        <v>0</v>
      </c>
      <c r="N98" s="58">
        <f>SUM(I98:M98)</f>
        <v>0</v>
      </c>
      <c r="O98" s="16">
        <f>SUM(H98+N98)</f>
        <v>0</v>
      </c>
      <c r="P98" s="17"/>
      <c r="Q98" s="17"/>
      <c r="R98" s="17"/>
      <c r="S98" s="17"/>
      <c r="T98" s="17"/>
      <c r="U98" s="18">
        <f>SUM(P98:T98)</f>
        <v>0</v>
      </c>
      <c r="V98" s="17"/>
      <c r="W98" s="17"/>
      <c r="X98" s="17"/>
      <c r="Y98" s="17"/>
      <c r="Z98" s="17"/>
      <c r="AA98" s="18">
        <f>SUM(V98:Z98)</f>
        <v>0</v>
      </c>
      <c r="AB98" s="11">
        <f>U98+AA98</f>
        <v>0</v>
      </c>
      <c r="AC98" s="19"/>
      <c r="AD98" s="13"/>
      <c r="AE98" s="13"/>
      <c r="AF98" s="13"/>
      <c r="AG98" s="13"/>
      <c r="AH98" s="15">
        <f>SUM(AC98:AG98)</f>
        <v>0</v>
      </c>
      <c r="AI98" s="22">
        <f>AH98+O98</f>
        <v>0</v>
      </c>
      <c r="AJ98" s="20"/>
      <c r="AK98" s="7"/>
      <c r="AL98" s="7"/>
      <c r="AM98" s="7"/>
    </row>
    <row r="99" spans="1:39" x14ac:dyDescent="0.25">
      <c r="A99" s="21" t="s">
        <v>132</v>
      </c>
      <c r="B99" s="23" t="s">
        <v>302</v>
      </c>
      <c r="C99" s="19"/>
      <c r="D99" s="13">
        <v>0</v>
      </c>
      <c r="E99" s="13">
        <v>0</v>
      </c>
      <c r="F99" s="13">
        <v>0</v>
      </c>
      <c r="G99" s="13">
        <v>0</v>
      </c>
      <c r="H99" s="14">
        <f>SUM(C99:G99)</f>
        <v>0</v>
      </c>
      <c r="I99" s="13">
        <v>14912.57</v>
      </c>
      <c r="J99" s="13">
        <v>5797.34</v>
      </c>
      <c r="K99" s="13">
        <v>14604.47</v>
      </c>
      <c r="L99" s="13">
        <v>4969.72</v>
      </c>
      <c r="M99" s="13">
        <v>170.94</v>
      </c>
      <c r="N99" s="58">
        <f>SUM(I99:M99)</f>
        <v>40455.040000000001</v>
      </c>
      <c r="O99" s="16">
        <f>SUM(H99+N99)</f>
        <v>40455.040000000001</v>
      </c>
      <c r="P99" s="17"/>
      <c r="Q99" s="17"/>
      <c r="R99" s="17"/>
      <c r="S99" s="17"/>
      <c r="T99" s="17"/>
      <c r="U99" s="18">
        <f>SUM(P99:T99)</f>
        <v>0</v>
      </c>
      <c r="V99" s="17">
        <v>37</v>
      </c>
      <c r="W99" s="17">
        <v>19</v>
      </c>
      <c r="X99" s="17">
        <v>21</v>
      </c>
      <c r="Y99" s="17">
        <v>21</v>
      </c>
      <c r="Z99" s="17">
        <v>2</v>
      </c>
      <c r="AA99" s="18">
        <f>SUM(V99:Z99)</f>
        <v>100</v>
      </c>
      <c r="AB99" s="11">
        <f>U99+AA99</f>
        <v>100</v>
      </c>
      <c r="AC99" s="19">
        <v>7050.28</v>
      </c>
      <c r="AD99" s="13">
        <v>8208.3799999999992</v>
      </c>
      <c r="AE99" s="13">
        <v>14242.5</v>
      </c>
      <c r="AF99" s="13">
        <v>5244.7</v>
      </c>
      <c r="AG99" s="13">
        <v>6321.65</v>
      </c>
      <c r="AH99" s="15">
        <f>SUM(AC99:AG99)</f>
        <v>41067.51</v>
      </c>
      <c r="AI99" s="22">
        <f>AH99+O99</f>
        <v>81522.55</v>
      </c>
      <c r="AJ99" s="20"/>
      <c r="AK99" s="7"/>
      <c r="AL99" s="7"/>
      <c r="AM99" s="7"/>
    </row>
    <row r="100" spans="1:39" x14ac:dyDescent="0.25">
      <c r="A100" s="7" t="s">
        <v>133</v>
      </c>
      <c r="B100" s="23" t="s">
        <v>302</v>
      </c>
      <c r="C100" s="19">
        <v>420</v>
      </c>
      <c r="D100" s="13">
        <v>3261</v>
      </c>
      <c r="E100" s="13">
        <v>18364</v>
      </c>
      <c r="F100" s="13">
        <v>24350</v>
      </c>
      <c r="G100" s="13">
        <v>2750</v>
      </c>
      <c r="H100" s="14">
        <f>SUM(C100:G100)</f>
        <v>49145</v>
      </c>
      <c r="I100" s="13">
        <v>2112</v>
      </c>
      <c r="J100" s="13">
        <v>623</v>
      </c>
      <c r="K100" s="13">
        <v>1127</v>
      </c>
      <c r="L100" s="13">
        <v>32132</v>
      </c>
      <c r="M100" s="13">
        <v>3806</v>
      </c>
      <c r="N100" s="58">
        <f>SUM(I100:M100)</f>
        <v>39800</v>
      </c>
      <c r="O100" s="16">
        <f>SUM(H100+N100)</f>
        <v>88945</v>
      </c>
      <c r="P100" s="17">
        <v>1</v>
      </c>
      <c r="Q100" s="17">
        <v>2</v>
      </c>
      <c r="R100" s="17">
        <v>3</v>
      </c>
      <c r="S100" s="17">
        <v>4</v>
      </c>
      <c r="T100" s="17">
        <v>1</v>
      </c>
      <c r="U100" s="18">
        <f>SUM(P100:T100)</f>
        <v>11</v>
      </c>
      <c r="V100" s="17">
        <v>14</v>
      </c>
      <c r="W100" s="17">
        <v>3</v>
      </c>
      <c r="X100" s="17">
        <v>6</v>
      </c>
      <c r="Y100" s="17">
        <v>3</v>
      </c>
      <c r="Z100" s="17">
        <v>2</v>
      </c>
      <c r="AA100" s="18">
        <f>SUM(V100:Z100)</f>
        <v>28</v>
      </c>
      <c r="AB100" s="11">
        <f>U100+AA100</f>
        <v>39</v>
      </c>
      <c r="AC100" s="19">
        <v>787</v>
      </c>
      <c r="AD100" s="13">
        <v>11500</v>
      </c>
      <c r="AE100" s="13">
        <v>29699</v>
      </c>
      <c r="AF100" s="13">
        <v>56610</v>
      </c>
      <c r="AG100" s="13">
        <v>3179</v>
      </c>
      <c r="AH100" s="15">
        <f>SUM(AC100:AG100)</f>
        <v>101775</v>
      </c>
      <c r="AI100" s="22">
        <f>AH100+O100</f>
        <v>190720</v>
      </c>
      <c r="AJ100" s="20"/>
      <c r="AK100" s="7"/>
      <c r="AL100" s="7"/>
      <c r="AM100" s="7"/>
    </row>
    <row r="101" spans="1:39" x14ac:dyDescent="0.25">
      <c r="A101" s="21" t="s">
        <v>134</v>
      </c>
      <c r="B101" s="23" t="s">
        <v>302</v>
      </c>
      <c r="C101" s="19">
        <v>0</v>
      </c>
      <c r="D101" s="13">
        <v>0</v>
      </c>
      <c r="E101" s="13">
        <v>0</v>
      </c>
      <c r="F101" s="13">
        <v>0</v>
      </c>
      <c r="G101" s="13">
        <v>0</v>
      </c>
      <c r="H101" s="14">
        <f>SUM(C101:G101)</f>
        <v>0</v>
      </c>
      <c r="I101" s="13">
        <v>11271</v>
      </c>
      <c r="J101" s="13">
        <v>88384</v>
      </c>
      <c r="K101" s="13">
        <v>32644</v>
      </c>
      <c r="L101" s="13">
        <v>61329</v>
      </c>
      <c r="M101" s="13">
        <v>172867</v>
      </c>
      <c r="N101" s="58">
        <f>SUM(I101:M101)</f>
        <v>366495</v>
      </c>
      <c r="O101" s="16">
        <f>SUM(H101+N101)</f>
        <v>366495</v>
      </c>
      <c r="P101" s="17"/>
      <c r="Q101" s="17"/>
      <c r="R101" s="17"/>
      <c r="S101" s="17"/>
      <c r="T101" s="17"/>
      <c r="U101" s="18">
        <f>SUM(P101:T101)</f>
        <v>0</v>
      </c>
      <c r="V101" s="17"/>
      <c r="W101" s="17"/>
      <c r="X101" s="17"/>
      <c r="Y101" s="17"/>
      <c r="Z101" s="17"/>
      <c r="AA101" s="18">
        <f>SUM(V101:Z101)</f>
        <v>0</v>
      </c>
      <c r="AB101" s="11">
        <f>U101+AA101</f>
        <v>0</v>
      </c>
      <c r="AC101" s="19">
        <v>915</v>
      </c>
      <c r="AD101" s="13">
        <v>37629</v>
      </c>
      <c r="AE101" s="13">
        <v>16846</v>
      </c>
      <c r="AF101" s="13">
        <v>65697</v>
      </c>
      <c r="AG101" s="13">
        <v>45016</v>
      </c>
      <c r="AH101" s="15">
        <f>SUM(AC101:AG101)</f>
        <v>166103</v>
      </c>
      <c r="AI101" s="22">
        <f>AH101+O101</f>
        <v>532598</v>
      </c>
      <c r="AJ101" s="20"/>
      <c r="AK101" s="7"/>
      <c r="AL101" s="7"/>
      <c r="AM101" s="7"/>
    </row>
    <row r="102" spans="1:39" x14ac:dyDescent="0.25">
      <c r="A102" s="30" t="s">
        <v>135</v>
      </c>
      <c r="B102" s="30" t="s">
        <v>303</v>
      </c>
      <c r="C102" s="19">
        <v>0</v>
      </c>
      <c r="D102" s="13">
        <v>0</v>
      </c>
      <c r="E102" s="13">
        <v>0</v>
      </c>
      <c r="F102" s="13">
        <v>0</v>
      </c>
      <c r="G102" s="13">
        <v>0</v>
      </c>
      <c r="H102" s="14">
        <f>SUM(C102:G102)</f>
        <v>0</v>
      </c>
      <c r="I102" s="13">
        <v>0</v>
      </c>
      <c r="J102" s="13">
        <v>0</v>
      </c>
      <c r="K102" s="13">
        <v>0</v>
      </c>
      <c r="L102" s="13">
        <v>0</v>
      </c>
      <c r="M102" s="13">
        <v>0</v>
      </c>
      <c r="N102" s="58">
        <f>SUM(I102:M102)</f>
        <v>0</v>
      </c>
      <c r="O102" s="16">
        <f>SUM(H102+N102)</f>
        <v>0</v>
      </c>
      <c r="P102" s="17"/>
      <c r="Q102" s="17"/>
      <c r="R102" s="17"/>
      <c r="S102" s="17"/>
      <c r="T102" s="17"/>
      <c r="U102" s="18">
        <f>SUM(P102:T102)</f>
        <v>0</v>
      </c>
      <c r="V102" s="17"/>
      <c r="W102" s="17"/>
      <c r="X102" s="17"/>
      <c r="Y102" s="17"/>
      <c r="Z102" s="17"/>
      <c r="AA102" s="18">
        <f>SUM(V102:Z102)</f>
        <v>0</v>
      </c>
      <c r="AB102" s="11">
        <f>U102+AA102</f>
        <v>0</v>
      </c>
      <c r="AC102" s="19"/>
      <c r="AD102" s="13"/>
      <c r="AE102" s="13"/>
      <c r="AF102" s="13"/>
      <c r="AG102" s="13"/>
      <c r="AH102" s="15">
        <f>SUM(AC102:AG102)</f>
        <v>0</v>
      </c>
      <c r="AI102" s="22">
        <f>AH102+O102</f>
        <v>0</v>
      </c>
      <c r="AJ102" s="20" t="s">
        <v>136</v>
      </c>
      <c r="AK102" s="7"/>
      <c r="AL102" s="7"/>
      <c r="AM102" s="7"/>
    </row>
    <row r="103" spans="1:39" x14ac:dyDescent="0.25">
      <c r="A103" s="23" t="s">
        <v>137</v>
      </c>
      <c r="B103" s="23" t="s">
        <v>302</v>
      </c>
      <c r="C103" s="19">
        <v>103921</v>
      </c>
      <c r="D103" s="13">
        <v>49812</v>
      </c>
      <c r="E103" s="13">
        <v>24275</v>
      </c>
      <c r="F103" s="13">
        <v>8065</v>
      </c>
      <c r="G103" s="13">
        <v>0</v>
      </c>
      <c r="H103" s="14">
        <f>SUM(C103:G103)</f>
        <v>186073</v>
      </c>
      <c r="I103" s="13">
        <v>27861</v>
      </c>
      <c r="J103" s="13">
        <v>13083</v>
      </c>
      <c r="K103" s="13">
        <v>18292</v>
      </c>
      <c r="L103" s="13">
        <v>11857</v>
      </c>
      <c r="M103" s="13">
        <v>11481</v>
      </c>
      <c r="N103" s="58">
        <f>SUM(I103:M103)</f>
        <v>82574</v>
      </c>
      <c r="O103" s="16">
        <f>SUM(H103+N103)</f>
        <v>268647</v>
      </c>
      <c r="P103" s="17"/>
      <c r="Q103" s="17"/>
      <c r="R103" s="17"/>
      <c r="S103" s="17"/>
      <c r="T103" s="17"/>
      <c r="U103" s="18">
        <v>15</v>
      </c>
      <c r="V103" s="17"/>
      <c r="W103" s="17"/>
      <c r="X103" s="17"/>
      <c r="Y103" s="17"/>
      <c r="Z103" s="17"/>
      <c r="AA103" s="18">
        <v>756</v>
      </c>
      <c r="AB103" s="11">
        <f>U103+AA103</f>
        <v>771</v>
      </c>
      <c r="AC103" s="19"/>
      <c r="AD103" s="13"/>
      <c r="AE103" s="13"/>
      <c r="AF103" s="13"/>
      <c r="AG103" s="13"/>
      <c r="AH103" s="15">
        <v>64890</v>
      </c>
      <c r="AI103" s="22">
        <f>AH103+O103</f>
        <v>333537</v>
      </c>
      <c r="AJ103" s="20" t="s">
        <v>138</v>
      </c>
      <c r="AK103" s="7"/>
      <c r="AL103" s="7"/>
      <c r="AM103" s="7"/>
    </row>
    <row r="104" spans="1:39" x14ac:dyDescent="0.25">
      <c r="A104" s="23" t="s">
        <v>139</v>
      </c>
      <c r="B104" s="23" t="s">
        <v>302</v>
      </c>
      <c r="C104" s="19">
        <v>10684.99</v>
      </c>
      <c r="D104" s="13">
        <v>34.99</v>
      </c>
      <c r="E104" s="13">
        <v>0</v>
      </c>
      <c r="F104" s="13">
        <v>0</v>
      </c>
      <c r="G104" s="13">
        <v>5876.93</v>
      </c>
      <c r="H104" s="14">
        <f>SUM(C104:G104)</f>
        <v>16596.91</v>
      </c>
      <c r="I104" s="13">
        <v>13502.45</v>
      </c>
      <c r="J104" s="13">
        <v>6217.55</v>
      </c>
      <c r="K104" s="13">
        <v>1605.36</v>
      </c>
      <c r="L104" s="13">
        <v>1512.4</v>
      </c>
      <c r="M104" s="13">
        <v>967.16</v>
      </c>
      <c r="N104" s="58">
        <f>SUM(I104:M104)</f>
        <v>23804.920000000002</v>
      </c>
      <c r="O104" s="16">
        <f>SUM(H104+N104)</f>
        <v>40401.83</v>
      </c>
      <c r="P104" s="17"/>
      <c r="Q104" s="17"/>
      <c r="R104" s="17">
        <v>0</v>
      </c>
      <c r="S104" s="17">
        <v>0</v>
      </c>
      <c r="T104" s="17"/>
      <c r="U104" s="18">
        <f>SUM(P104:T104)</f>
        <v>0</v>
      </c>
      <c r="V104" s="17">
        <v>22</v>
      </c>
      <c r="W104" s="17">
        <v>13</v>
      </c>
      <c r="X104" s="17">
        <v>6</v>
      </c>
      <c r="Y104" s="17">
        <v>5</v>
      </c>
      <c r="Z104" s="17">
        <v>5</v>
      </c>
      <c r="AA104" s="18">
        <f>SUM(V104:Z104)</f>
        <v>51</v>
      </c>
      <c r="AB104" s="11">
        <f>U104+AA104</f>
        <v>51</v>
      </c>
      <c r="AC104" s="19">
        <v>0</v>
      </c>
      <c r="AD104" s="13">
        <v>0</v>
      </c>
      <c r="AE104" s="13">
        <v>0</v>
      </c>
      <c r="AF104" s="13">
        <v>0</v>
      </c>
      <c r="AG104" s="13">
        <v>0</v>
      </c>
      <c r="AH104" s="15">
        <f>SUM(AC104:AG104)</f>
        <v>0</v>
      </c>
      <c r="AI104" s="22">
        <f>AH104+O104</f>
        <v>40401.83</v>
      </c>
      <c r="AJ104" s="20" t="s">
        <v>140</v>
      </c>
      <c r="AK104" s="7"/>
      <c r="AL104" s="7"/>
      <c r="AM104" s="7"/>
    </row>
    <row r="105" spans="1:39" x14ac:dyDescent="0.25">
      <c r="A105" s="23" t="s">
        <v>141</v>
      </c>
      <c r="B105" s="23" t="s">
        <v>302</v>
      </c>
      <c r="C105" s="19">
        <v>10592</v>
      </c>
      <c r="D105" s="13">
        <v>0</v>
      </c>
      <c r="E105" s="13">
        <v>325</v>
      </c>
      <c r="F105" s="13">
        <v>0</v>
      </c>
      <c r="G105" s="13">
        <v>0</v>
      </c>
      <c r="H105" s="14">
        <f>SUM(C105:G105)</f>
        <v>10917</v>
      </c>
      <c r="I105" s="13">
        <v>21823.55</v>
      </c>
      <c r="J105" s="13">
        <v>23756.44</v>
      </c>
      <c r="K105" s="13">
        <v>6335.32</v>
      </c>
      <c r="L105" s="13">
        <v>1363.28</v>
      </c>
      <c r="M105" s="13">
        <v>5498.86</v>
      </c>
      <c r="N105" s="58">
        <f>SUM(I105:M105)</f>
        <v>58777.45</v>
      </c>
      <c r="O105" s="16">
        <f>SUM(H105+N105)</f>
        <v>69694.45</v>
      </c>
      <c r="P105" s="17">
        <v>2</v>
      </c>
      <c r="Q105" s="17">
        <v>0</v>
      </c>
      <c r="R105" s="17">
        <v>1</v>
      </c>
      <c r="S105" s="17">
        <v>0</v>
      </c>
      <c r="T105" s="17">
        <v>0</v>
      </c>
      <c r="U105" s="18">
        <f>SUM(P105:T105)</f>
        <v>3</v>
      </c>
      <c r="V105" s="17">
        <v>47</v>
      </c>
      <c r="W105" s="17">
        <v>25</v>
      </c>
      <c r="X105" s="17">
        <v>11</v>
      </c>
      <c r="Y105" s="17">
        <v>8</v>
      </c>
      <c r="Z105" s="17">
        <v>33</v>
      </c>
      <c r="AA105" s="18">
        <f>SUM(V105:Z105)</f>
        <v>124</v>
      </c>
      <c r="AB105" s="11">
        <f>U105+AA105</f>
        <v>127</v>
      </c>
      <c r="AC105" s="19"/>
      <c r="AD105" s="13"/>
      <c r="AE105" s="13"/>
      <c r="AF105" s="13"/>
      <c r="AG105" s="13"/>
      <c r="AH105" s="15">
        <v>11641.3</v>
      </c>
      <c r="AI105" s="22">
        <f>AH105+O105</f>
        <v>81335.75</v>
      </c>
      <c r="AJ105" s="20"/>
      <c r="AK105" s="7"/>
      <c r="AL105" s="7"/>
      <c r="AM105" s="7"/>
    </row>
    <row r="106" spans="1:39" x14ac:dyDescent="0.25">
      <c r="A106" s="7" t="s">
        <v>142</v>
      </c>
      <c r="B106" s="30" t="s">
        <v>303</v>
      </c>
      <c r="C106" s="19">
        <v>0</v>
      </c>
      <c r="D106" s="13">
        <v>0</v>
      </c>
      <c r="E106" s="13">
        <v>0</v>
      </c>
      <c r="F106" s="13">
        <v>0</v>
      </c>
      <c r="G106" s="13">
        <v>0</v>
      </c>
      <c r="H106" s="14">
        <f>SUM(C106:G106)</f>
        <v>0</v>
      </c>
      <c r="I106" s="13">
        <v>0</v>
      </c>
      <c r="J106" s="13">
        <v>0</v>
      </c>
      <c r="K106" s="13">
        <v>0</v>
      </c>
      <c r="L106" s="13">
        <v>0</v>
      </c>
      <c r="M106" s="13">
        <v>0</v>
      </c>
      <c r="N106" s="58">
        <f>SUM(I106:M106)</f>
        <v>0</v>
      </c>
      <c r="O106" s="16">
        <f>SUM(H106+N106)</f>
        <v>0</v>
      </c>
      <c r="P106" s="17"/>
      <c r="Q106" s="17"/>
      <c r="R106" s="17"/>
      <c r="S106" s="17"/>
      <c r="T106" s="17"/>
      <c r="U106" s="18">
        <f>SUM(P106:T106)</f>
        <v>0</v>
      </c>
      <c r="V106" s="17"/>
      <c r="W106" s="17"/>
      <c r="X106" s="17"/>
      <c r="Y106" s="17"/>
      <c r="Z106" s="17"/>
      <c r="AA106" s="18">
        <f>SUM(V106:Z106)</f>
        <v>0</v>
      </c>
      <c r="AB106" s="11">
        <f>U106+AA106</f>
        <v>0</v>
      </c>
      <c r="AC106" s="19"/>
      <c r="AD106" s="13"/>
      <c r="AE106" s="13"/>
      <c r="AF106" s="13"/>
      <c r="AG106" s="13"/>
      <c r="AH106" s="15">
        <f>SUM(AC106:AG106)</f>
        <v>0</v>
      </c>
      <c r="AI106" s="22">
        <f>AH106+O106</f>
        <v>0</v>
      </c>
      <c r="AJ106" s="20"/>
      <c r="AK106" s="7"/>
      <c r="AL106" s="7"/>
      <c r="AM106" s="7"/>
    </row>
    <row r="107" spans="1:39" x14ac:dyDescent="0.25">
      <c r="A107" s="21" t="s">
        <v>143</v>
      </c>
      <c r="B107" s="23" t="s">
        <v>302</v>
      </c>
      <c r="C107" s="19"/>
      <c r="D107" s="13"/>
      <c r="E107" s="13">
        <v>0</v>
      </c>
      <c r="F107" s="13">
        <v>0</v>
      </c>
      <c r="G107" s="13">
        <v>0</v>
      </c>
      <c r="H107" s="14">
        <f>SUM(C107:G107)</f>
        <v>0</v>
      </c>
      <c r="I107" s="13">
        <v>271608.63</v>
      </c>
      <c r="J107" s="13">
        <v>112113.5</v>
      </c>
      <c r="K107" s="13">
        <v>110204.46</v>
      </c>
      <c r="L107" s="13">
        <v>159477.78</v>
      </c>
      <c r="M107" s="13">
        <v>101516.64</v>
      </c>
      <c r="N107" s="58">
        <f>SUM(I107:M107)</f>
        <v>754921.01</v>
      </c>
      <c r="O107" s="16">
        <f>SUM(H107+N107)</f>
        <v>754921.01</v>
      </c>
      <c r="P107" s="17"/>
      <c r="Q107" s="17"/>
      <c r="R107" s="17"/>
      <c r="S107" s="17"/>
      <c r="T107" s="17"/>
      <c r="U107" s="18">
        <f>SUM(P107:T107)</f>
        <v>0</v>
      </c>
      <c r="V107" s="17">
        <v>827</v>
      </c>
      <c r="W107" s="17">
        <v>435</v>
      </c>
      <c r="X107" s="17">
        <v>408</v>
      </c>
      <c r="Y107" s="17">
        <v>720</v>
      </c>
      <c r="Z107" s="17">
        <v>497</v>
      </c>
      <c r="AA107" s="18">
        <f>SUM(V107:Z107)</f>
        <v>2887</v>
      </c>
      <c r="AB107" s="11">
        <f>U107+AA107</f>
        <v>2887</v>
      </c>
      <c r="AC107" s="19"/>
      <c r="AD107" s="13"/>
      <c r="AE107" s="13"/>
      <c r="AF107" s="13"/>
      <c r="AG107" s="13"/>
      <c r="AH107" s="15">
        <f>SUM(AC107:AG107)</f>
        <v>0</v>
      </c>
      <c r="AI107" s="22">
        <f>AH107+O107</f>
        <v>754921.01</v>
      </c>
      <c r="AJ107" s="20" t="s">
        <v>144</v>
      </c>
      <c r="AK107" s="7"/>
      <c r="AL107" s="7"/>
      <c r="AM107" s="7"/>
    </row>
    <row r="108" spans="1:39" x14ac:dyDescent="0.25">
      <c r="A108" s="7" t="s">
        <v>145</v>
      </c>
      <c r="B108" s="30" t="s">
        <v>303</v>
      </c>
      <c r="C108" s="19">
        <v>0</v>
      </c>
      <c r="D108" s="13">
        <v>0</v>
      </c>
      <c r="E108" s="13">
        <v>0</v>
      </c>
      <c r="F108" s="13">
        <v>0</v>
      </c>
      <c r="G108" s="13">
        <v>0</v>
      </c>
      <c r="H108" s="14">
        <f>SUM(C108:G108)</f>
        <v>0</v>
      </c>
      <c r="I108" s="13">
        <v>0</v>
      </c>
      <c r="J108" s="13">
        <v>0</v>
      </c>
      <c r="K108" s="13">
        <v>0</v>
      </c>
      <c r="L108" s="13">
        <v>0</v>
      </c>
      <c r="M108" s="13">
        <v>0</v>
      </c>
      <c r="N108" s="58">
        <f>SUM(I108:M108)</f>
        <v>0</v>
      </c>
      <c r="O108" s="16">
        <f>SUM(H108+N108)</f>
        <v>0</v>
      </c>
      <c r="P108" s="17"/>
      <c r="Q108" s="17"/>
      <c r="R108" s="17"/>
      <c r="S108" s="17"/>
      <c r="T108" s="17"/>
      <c r="U108" s="18">
        <f>SUM(P108:T108)</f>
        <v>0</v>
      </c>
      <c r="V108" s="17"/>
      <c r="W108" s="17"/>
      <c r="X108" s="17"/>
      <c r="Y108" s="17"/>
      <c r="Z108" s="17"/>
      <c r="AA108" s="18">
        <f>SUM(V108:Z108)</f>
        <v>0</v>
      </c>
      <c r="AB108" s="11">
        <f>U108+AA108</f>
        <v>0</v>
      </c>
      <c r="AC108" s="19"/>
      <c r="AD108" s="13"/>
      <c r="AE108" s="13"/>
      <c r="AF108" s="13"/>
      <c r="AG108" s="13"/>
      <c r="AH108" s="15">
        <f>SUM(AC108:AG108)</f>
        <v>0</v>
      </c>
      <c r="AI108" s="22">
        <f>AH108+O108</f>
        <v>0</v>
      </c>
      <c r="AJ108" s="20"/>
      <c r="AK108" s="7"/>
      <c r="AL108" s="7"/>
      <c r="AM108" s="7"/>
    </row>
    <row r="109" spans="1:39" x14ac:dyDescent="0.25">
      <c r="A109" s="7" t="s">
        <v>146</v>
      </c>
      <c r="B109" s="23" t="s">
        <v>302</v>
      </c>
      <c r="C109" s="19">
        <v>0</v>
      </c>
      <c r="D109" s="13">
        <v>0</v>
      </c>
      <c r="E109" s="13">
        <v>0</v>
      </c>
      <c r="F109" s="13">
        <v>0</v>
      </c>
      <c r="G109" s="13">
        <v>0</v>
      </c>
      <c r="H109" s="14">
        <f>SUM(C109:G109)</f>
        <v>0</v>
      </c>
      <c r="I109" s="13">
        <v>79.989999999999995</v>
      </c>
      <c r="J109" s="13">
        <v>2134.8000000000002</v>
      </c>
      <c r="K109" s="13">
        <v>457.12</v>
      </c>
      <c r="L109" s="13">
        <v>900</v>
      </c>
      <c r="M109" s="13">
        <v>0</v>
      </c>
      <c r="N109" s="58">
        <f>SUM(I109:M109)</f>
        <v>3571.91</v>
      </c>
      <c r="O109" s="16">
        <f>SUM(H109+N109)</f>
        <v>3571.91</v>
      </c>
      <c r="P109" s="17">
        <v>0</v>
      </c>
      <c r="Q109" s="17">
        <v>0</v>
      </c>
      <c r="R109" s="17">
        <v>0</v>
      </c>
      <c r="S109" s="17">
        <v>0</v>
      </c>
      <c r="T109" s="17">
        <v>0</v>
      </c>
      <c r="U109" s="18">
        <f>SUM(P109:T109)</f>
        <v>0</v>
      </c>
      <c r="V109" s="17">
        <v>1</v>
      </c>
      <c r="W109" s="17">
        <v>3</v>
      </c>
      <c r="X109" s="17">
        <v>2</v>
      </c>
      <c r="Y109" s="17">
        <v>2</v>
      </c>
      <c r="Z109" s="17">
        <v>0</v>
      </c>
      <c r="AA109" s="18">
        <f>SUM(V109:Z109)</f>
        <v>8</v>
      </c>
      <c r="AB109" s="11">
        <f>U109+AA109</f>
        <v>8</v>
      </c>
      <c r="AC109" s="19">
        <v>0</v>
      </c>
      <c r="AD109" s="13">
        <v>0</v>
      </c>
      <c r="AE109" s="13">
        <v>0</v>
      </c>
      <c r="AF109" s="13">
        <v>0</v>
      </c>
      <c r="AG109" s="13">
        <v>0</v>
      </c>
      <c r="AH109" s="15">
        <f>SUM(AC109:AG109)</f>
        <v>0</v>
      </c>
      <c r="AI109" s="22">
        <f>AH109+O109</f>
        <v>3571.91</v>
      </c>
      <c r="AJ109" s="20"/>
      <c r="AK109" s="7"/>
      <c r="AL109" s="7"/>
      <c r="AM109" s="7"/>
    </row>
    <row r="110" spans="1:39" x14ac:dyDescent="0.25">
      <c r="A110" s="23" t="s">
        <v>147</v>
      </c>
      <c r="B110" s="23" t="s">
        <v>302</v>
      </c>
      <c r="C110" s="19">
        <v>0</v>
      </c>
      <c r="D110" s="13">
        <v>0</v>
      </c>
      <c r="E110" s="13">
        <v>640</v>
      </c>
      <c r="F110" s="13">
        <v>0</v>
      </c>
      <c r="G110" s="13">
        <v>0</v>
      </c>
      <c r="H110" s="14">
        <f>SUM(C110:G110)</f>
        <v>640</v>
      </c>
      <c r="I110" s="13">
        <v>640530</v>
      </c>
      <c r="J110" s="13">
        <v>614726</v>
      </c>
      <c r="K110" s="13">
        <v>736344</v>
      </c>
      <c r="L110" s="13">
        <v>822561</v>
      </c>
      <c r="M110" s="13">
        <v>603868</v>
      </c>
      <c r="N110" s="58">
        <f>SUM(I110:M110)</f>
        <v>3418029</v>
      </c>
      <c r="O110" s="16">
        <f>SUM(H110+N110)</f>
        <v>3418669</v>
      </c>
      <c r="P110" s="17">
        <v>0</v>
      </c>
      <c r="Q110" s="17">
        <v>0</v>
      </c>
      <c r="R110" s="17">
        <v>3</v>
      </c>
      <c r="S110" s="17">
        <v>0</v>
      </c>
      <c r="T110" s="17">
        <v>0</v>
      </c>
      <c r="U110" s="18">
        <f>SUM(P110:T110)</f>
        <v>3</v>
      </c>
      <c r="V110" s="17">
        <v>37</v>
      </c>
      <c r="W110" s="17">
        <v>80</v>
      </c>
      <c r="X110" s="17">
        <v>56</v>
      </c>
      <c r="Y110" s="17">
        <v>50</v>
      </c>
      <c r="Z110" s="17">
        <v>79</v>
      </c>
      <c r="AA110" s="18">
        <f>SUM(V110:Z110)</f>
        <v>302</v>
      </c>
      <c r="AB110" s="11">
        <f>U110+AA110</f>
        <v>305</v>
      </c>
      <c r="AC110" s="19">
        <v>0</v>
      </c>
      <c r="AD110" s="13">
        <v>0</v>
      </c>
      <c r="AE110" s="13">
        <v>0</v>
      </c>
      <c r="AF110" s="13">
        <v>0</v>
      </c>
      <c r="AG110" s="13">
        <v>0</v>
      </c>
      <c r="AH110" s="15">
        <f>SUM(AC110:AG110)</f>
        <v>0</v>
      </c>
      <c r="AI110" s="22">
        <f>AH110+O110</f>
        <v>3418669</v>
      </c>
      <c r="AJ110" s="20" t="s">
        <v>148</v>
      </c>
      <c r="AK110" s="7"/>
      <c r="AL110" s="7"/>
      <c r="AM110" s="7"/>
    </row>
    <row r="111" spans="1:39" x14ac:dyDescent="0.25">
      <c r="A111" s="7" t="s">
        <v>149</v>
      </c>
      <c r="B111" s="30" t="s">
        <v>303</v>
      </c>
      <c r="C111" s="19">
        <v>0</v>
      </c>
      <c r="D111" s="13">
        <v>0</v>
      </c>
      <c r="E111" s="13">
        <v>0</v>
      </c>
      <c r="F111" s="13">
        <v>0</v>
      </c>
      <c r="G111" s="13">
        <v>0</v>
      </c>
      <c r="H111" s="14">
        <f>SUM(C111:G111)</f>
        <v>0</v>
      </c>
      <c r="I111" s="13">
        <v>0</v>
      </c>
      <c r="J111" s="13">
        <v>0</v>
      </c>
      <c r="K111" s="13">
        <v>0</v>
      </c>
      <c r="L111" s="13">
        <v>0</v>
      </c>
      <c r="M111" s="13">
        <v>0</v>
      </c>
      <c r="N111" s="58">
        <f>SUM(I111:M111)</f>
        <v>0</v>
      </c>
      <c r="O111" s="16">
        <f>SUM(H111+N111)</f>
        <v>0</v>
      </c>
      <c r="P111" s="17"/>
      <c r="Q111" s="17"/>
      <c r="R111" s="17"/>
      <c r="S111" s="17"/>
      <c r="T111" s="17"/>
      <c r="U111" s="18">
        <f>SUM(P111:T111)</f>
        <v>0</v>
      </c>
      <c r="V111" s="17"/>
      <c r="W111" s="17"/>
      <c r="X111" s="17"/>
      <c r="Y111" s="17"/>
      <c r="Z111" s="17"/>
      <c r="AA111" s="18">
        <f>SUM(V111:Z111)</f>
        <v>0</v>
      </c>
      <c r="AB111" s="11">
        <f>U111+AA111</f>
        <v>0</v>
      </c>
      <c r="AC111" s="19"/>
      <c r="AD111" s="13"/>
      <c r="AE111" s="13"/>
      <c r="AF111" s="13"/>
      <c r="AG111" s="13"/>
      <c r="AH111" s="15">
        <f>SUM(AC111:AG111)</f>
        <v>0</v>
      </c>
      <c r="AI111" s="22">
        <f>AH111+O111</f>
        <v>0</v>
      </c>
      <c r="AJ111" s="20"/>
      <c r="AK111" s="7"/>
      <c r="AL111" s="7"/>
      <c r="AM111" s="7"/>
    </row>
    <row r="112" spans="1:39" x14ac:dyDescent="0.25">
      <c r="A112" s="23" t="s">
        <v>150</v>
      </c>
      <c r="B112" s="23" t="s">
        <v>302</v>
      </c>
      <c r="C112" s="19">
        <v>0</v>
      </c>
      <c r="D112" s="13">
        <v>0</v>
      </c>
      <c r="E112" s="13">
        <v>0</v>
      </c>
      <c r="F112" s="13">
        <v>0</v>
      </c>
      <c r="G112" s="13">
        <v>0</v>
      </c>
      <c r="H112" s="14">
        <f>SUM(C112:G112)</f>
        <v>0</v>
      </c>
      <c r="I112" s="13">
        <v>0</v>
      </c>
      <c r="J112" s="13">
        <v>0</v>
      </c>
      <c r="K112" s="13">
        <v>0</v>
      </c>
      <c r="L112" s="13">
        <v>0</v>
      </c>
      <c r="M112" s="13">
        <v>0</v>
      </c>
      <c r="N112" s="58">
        <f>SUM(I112:M112)</f>
        <v>0</v>
      </c>
      <c r="O112" s="16">
        <v>1805</v>
      </c>
      <c r="P112" s="17"/>
      <c r="Q112" s="17"/>
      <c r="R112" s="17"/>
      <c r="S112" s="17"/>
      <c r="T112" s="17"/>
      <c r="U112" s="18">
        <f>SUM(P112:T112)</f>
        <v>0</v>
      </c>
      <c r="V112" s="17"/>
      <c r="W112" s="17"/>
      <c r="X112" s="17"/>
      <c r="Y112" s="17"/>
      <c r="Z112" s="17"/>
      <c r="AA112" s="18">
        <v>1</v>
      </c>
      <c r="AB112" s="11">
        <f>U112+AA112</f>
        <v>1</v>
      </c>
      <c r="AC112" s="19"/>
      <c r="AD112" s="13"/>
      <c r="AE112" s="13"/>
      <c r="AF112" s="13"/>
      <c r="AG112" s="13"/>
      <c r="AH112" s="15">
        <v>80770</v>
      </c>
      <c r="AI112" s="22">
        <f>AH112+O112</f>
        <v>82575</v>
      </c>
      <c r="AJ112" s="20" t="s">
        <v>151</v>
      </c>
      <c r="AK112" s="7"/>
      <c r="AL112" s="7"/>
      <c r="AM112" s="7"/>
    </row>
    <row r="113" spans="1:39" x14ac:dyDescent="0.25">
      <c r="A113" s="29" t="s">
        <v>152</v>
      </c>
      <c r="B113" s="30" t="s">
        <v>303</v>
      </c>
      <c r="C113" s="19">
        <v>0</v>
      </c>
      <c r="D113" s="13">
        <v>0</v>
      </c>
      <c r="E113" s="13">
        <v>0</v>
      </c>
      <c r="F113" s="13">
        <v>0</v>
      </c>
      <c r="G113" s="13">
        <v>0</v>
      </c>
      <c r="H113" s="14">
        <f>SUM(C113:G113)</f>
        <v>0</v>
      </c>
      <c r="I113" s="13">
        <v>0</v>
      </c>
      <c r="J113" s="13">
        <v>0</v>
      </c>
      <c r="K113" s="13">
        <v>0</v>
      </c>
      <c r="L113" s="13">
        <v>0</v>
      </c>
      <c r="M113" s="13">
        <v>0</v>
      </c>
      <c r="N113" s="58">
        <f>SUM(I113:M113)</f>
        <v>0</v>
      </c>
      <c r="O113" s="16">
        <f>SUM(H113+N113)</f>
        <v>0</v>
      </c>
      <c r="P113" s="17"/>
      <c r="Q113" s="17"/>
      <c r="R113" s="17"/>
      <c r="S113" s="17"/>
      <c r="T113" s="17"/>
      <c r="U113" s="18">
        <f>SUM(P113:T113)</f>
        <v>0</v>
      </c>
      <c r="V113" s="17">
        <v>0</v>
      </c>
      <c r="W113" s="17">
        <v>0</v>
      </c>
      <c r="X113" s="17">
        <v>0</v>
      </c>
      <c r="Y113" s="17">
        <v>0</v>
      </c>
      <c r="Z113" s="17">
        <v>0</v>
      </c>
      <c r="AA113" s="18">
        <v>0</v>
      </c>
      <c r="AB113" s="11">
        <f>U113+AA113</f>
        <v>0</v>
      </c>
      <c r="AC113" s="19"/>
      <c r="AD113" s="13"/>
      <c r="AE113" s="13"/>
      <c r="AF113" s="13"/>
      <c r="AG113" s="13"/>
      <c r="AH113" s="15">
        <v>0</v>
      </c>
      <c r="AI113" s="22">
        <f>AH113+O113</f>
        <v>0</v>
      </c>
      <c r="AJ113" s="20"/>
      <c r="AK113" s="7"/>
      <c r="AL113" s="7"/>
      <c r="AM113" s="7"/>
    </row>
    <row r="114" spans="1:39" x14ac:dyDescent="0.25">
      <c r="A114" s="7" t="s">
        <v>153</v>
      </c>
      <c r="B114" s="23" t="s">
        <v>302</v>
      </c>
      <c r="C114" s="19">
        <v>0</v>
      </c>
      <c r="D114" s="13">
        <v>0</v>
      </c>
      <c r="E114" s="13">
        <v>7209.3</v>
      </c>
      <c r="F114" s="13">
        <v>0</v>
      </c>
      <c r="G114" s="13">
        <v>0</v>
      </c>
      <c r="H114" s="14">
        <f>SUM(C114:G114)</f>
        <v>7209.3</v>
      </c>
      <c r="I114" s="13">
        <v>85</v>
      </c>
      <c r="J114" s="13">
        <v>259.04000000000002</v>
      </c>
      <c r="K114" s="13">
        <v>515.5</v>
      </c>
      <c r="L114" s="13">
        <v>405</v>
      </c>
      <c r="M114" s="13">
        <v>0</v>
      </c>
      <c r="N114" s="58">
        <f>SUM(I114:M114)</f>
        <v>1264.54</v>
      </c>
      <c r="O114" s="16">
        <f>SUM(H114+N114)</f>
        <v>8473.84</v>
      </c>
      <c r="P114" s="17">
        <v>0</v>
      </c>
      <c r="Q114" s="17">
        <v>0</v>
      </c>
      <c r="R114" s="17">
        <v>1</v>
      </c>
      <c r="S114" s="17">
        <v>0</v>
      </c>
      <c r="T114" s="17">
        <v>0</v>
      </c>
      <c r="U114" s="18">
        <f>SUM(P114:T114)</f>
        <v>1</v>
      </c>
      <c r="V114" s="17">
        <v>1</v>
      </c>
      <c r="W114" s="17">
        <v>2</v>
      </c>
      <c r="X114" s="17">
        <v>4</v>
      </c>
      <c r="Y114" s="17">
        <v>2</v>
      </c>
      <c r="Z114" s="17">
        <v>0</v>
      </c>
      <c r="AA114" s="18">
        <f>SUM(V114:Z114)</f>
        <v>9</v>
      </c>
      <c r="AB114" s="11">
        <f>U114+AA114</f>
        <v>10</v>
      </c>
      <c r="AC114" s="19">
        <v>0</v>
      </c>
      <c r="AD114" s="13">
        <v>0</v>
      </c>
      <c r="AE114" s="13">
        <v>0</v>
      </c>
      <c r="AF114" s="13">
        <v>0</v>
      </c>
      <c r="AG114" s="13">
        <v>0</v>
      </c>
      <c r="AH114" s="15">
        <f>SUM(AC114:AG114)</f>
        <v>0</v>
      </c>
      <c r="AI114" s="22">
        <f>AH114+O114</f>
        <v>8473.84</v>
      </c>
      <c r="AJ114" s="20"/>
      <c r="AK114" s="7"/>
      <c r="AL114" s="7"/>
      <c r="AM114" s="7"/>
    </row>
    <row r="115" spans="1:39" x14ac:dyDescent="0.25">
      <c r="A115" s="7" t="s">
        <v>154</v>
      </c>
      <c r="B115" s="23" t="s">
        <v>302</v>
      </c>
      <c r="C115" s="19">
        <v>100</v>
      </c>
      <c r="D115" s="13">
        <v>0</v>
      </c>
      <c r="E115" s="13">
        <v>500</v>
      </c>
      <c r="F115" s="13">
        <v>0</v>
      </c>
      <c r="G115" s="13">
        <v>0</v>
      </c>
      <c r="H115" s="14">
        <f>SUM(C115:G115)</f>
        <v>600</v>
      </c>
      <c r="I115" s="13">
        <v>4738.12</v>
      </c>
      <c r="J115" s="13">
        <v>953.54</v>
      </c>
      <c r="K115" s="13">
        <v>1870.88</v>
      </c>
      <c r="L115" s="13">
        <v>5625.58</v>
      </c>
      <c r="M115" s="13">
        <v>764.31</v>
      </c>
      <c r="N115" s="58">
        <f>SUM(I115:M115)</f>
        <v>13952.429999999998</v>
      </c>
      <c r="O115" s="16">
        <f>SUM(H115+N115)</f>
        <v>14552.429999999998</v>
      </c>
      <c r="P115" s="17">
        <v>1</v>
      </c>
      <c r="Q115" s="17">
        <v>0</v>
      </c>
      <c r="R115" s="17">
        <v>1</v>
      </c>
      <c r="S115" s="17">
        <v>0</v>
      </c>
      <c r="T115" s="17">
        <v>0</v>
      </c>
      <c r="U115" s="18">
        <f>SUM(P115:T115)</f>
        <v>2</v>
      </c>
      <c r="V115" s="17">
        <v>20</v>
      </c>
      <c r="W115" s="17">
        <v>6</v>
      </c>
      <c r="X115" s="17">
        <v>14</v>
      </c>
      <c r="Y115" s="17">
        <v>15</v>
      </c>
      <c r="Z115" s="17">
        <v>2</v>
      </c>
      <c r="AA115" s="18">
        <f>SUM(V115:Z115)</f>
        <v>57</v>
      </c>
      <c r="AB115" s="11">
        <f>U115+AA115</f>
        <v>59</v>
      </c>
      <c r="AC115" s="19">
        <v>0</v>
      </c>
      <c r="AD115" s="13">
        <v>0</v>
      </c>
      <c r="AE115" s="13">
        <v>0</v>
      </c>
      <c r="AF115" s="13">
        <v>0</v>
      </c>
      <c r="AG115" s="13">
        <v>0</v>
      </c>
      <c r="AH115" s="15">
        <v>0</v>
      </c>
      <c r="AI115" s="22">
        <f>AH115+O115</f>
        <v>14552.429999999998</v>
      </c>
      <c r="AJ115" s="20"/>
      <c r="AK115" s="7"/>
      <c r="AL115" s="7"/>
      <c r="AM115" s="7"/>
    </row>
    <row r="116" spans="1:39" x14ac:dyDescent="0.25">
      <c r="A116" s="21" t="s">
        <v>155</v>
      </c>
      <c r="B116" s="23" t="s">
        <v>302</v>
      </c>
      <c r="C116" s="19">
        <v>0</v>
      </c>
      <c r="D116" s="13">
        <v>0</v>
      </c>
      <c r="E116" s="13">
        <v>0</v>
      </c>
      <c r="F116" s="13">
        <v>0</v>
      </c>
      <c r="G116" s="13">
        <v>0</v>
      </c>
      <c r="H116" s="14">
        <f>SUM(C116:G116)</f>
        <v>0</v>
      </c>
      <c r="I116" s="13">
        <v>0</v>
      </c>
      <c r="J116" s="13" t="s">
        <v>156</v>
      </c>
      <c r="K116" s="13">
        <v>35406.07</v>
      </c>
      <c r="L116" s="13">
        <v>7256.15</v>
      </c>
      <c r="M116" s="13">
        <v>0</v>
      </c>
      <c r="N116" s="58">
        <f>SUM(I116:M116)</f>
        <v>42662.22</v>
      </c>
      <c r="O116" s="16">
        <f>SUM(H116+N116)</f>
        <v>42662.22</v>
      </c>
      <c r="P116" s="17"/>
      <c r="Q116" s="17"/>
      <c r="R116" s="17"/>
      <c r="S116" s="17"/>
      <c r="T116" s="17"/>
      <c r="U116" s="18">
        <f>SUM(P116:T116)</f>
        <v>0</v>
      </c>
      <c r="V116" s="17"/>
      <c r="W116" s="17" t="s">
        <v>157</v>
      </c>
      <c r="X116" s="17">
        <v>3</v>
      </c>
      <c r="Y116" s="17">
        <v>2</v>
      </c>
      <c r="Z116" s="17">
        <v>0</v>
      </c>
      <c r="AA116" s="18">
        <f>SUM(V116:Z116)</f>
        <v>5</v>
      </c>
      <c r="AB116" s="11">
        <f>U116+AA116</f>
        <v>5</v>
      </c>
      <c r="AC116" s="19"/>
      <c r="AD116" s="13"/>
      <c r="AE116" s="13"/>
      <c r="AF116" s="13"/>
      <c r="AG116" s="13"/>
      <c r="AH116" s="15">
        <f>SUM(AC116:AG116)</f>
        <v>0</v>
      </c>
      <c r="AI116" s="22">
        <f>AH116+O116</f>
        <v>42662.22</v>
      </c>
      <c r="AJ116" s="20" t="s">
        <v>158</v>
      </c>
      <c r="AK116" s="7"/>
      <c r="AL116" s="7"/>
      <c r="AM116" s="7"/>
    </row>
    <row r="117" spans="1:39" x14ac:dyDescent="0.25">
      <c r="A117" s="21" t="s">
        <v>159</v>
      </c>
      <c r="B117" s="23" t="s">
        <v>302</v>
      </c>
      <c r="C117" s="19">
        <v>0</v>
      </c>
      <c r="D117" s="13">
        <v>0</v>
      </c>
      <c r="E117" s="13">
        <v>0</v>
      </c>
      <c r="F117" s="13">
        <v>0</v>
      </c>
      <c r="G117" s="13">
        <v>0</v>
      </c>
      <c r="H117" s="14">
        <f>SUM(C117:G117)</f>
        <v>0</v>
      </c>
      <c r="I117" s="13">
        <v>14305.64</v>
      </c>
      <c r="J117" s="13">
        <v>14954.09</v>
      </c>
      <c r="K117" s="13">
        <v>15481.67</v>
      </c>
      <c r="L117" s="13">
        <v>14918.49</v>
      </c>
      <c r="M117" s="13">
        <v>34370.94</v>
      </c>
      <c r="N117" s="58">
        <f>SUM(I117:M117)</f>
        <v>94030.83</v>
      </c>
      <c r="O117" s="16">
        <f>SUM(H117+N117)</f>
        <v>94030.83</v>
      </c>
      <c r="P117" s="17"/>
      <c r="Q117" s="17"/>
      <c r="R117" s="17"/>
      <c r="S117" s="17"/>
      <c r="T117" s="17"/>
      <c r="U117" s="18">
        <f>SUM(P117:T117)</f>
        <v>0</v>
      </c>
      <c r="V117" s="17">
        <v>16</v>
      </c>
      <c r="W117" s="17">
        <v>17</v>
      </c>
      <c r="X117" s="17">
        <v>12</v>
      </c>
      <c r="Y117" s="17">
        <v>20</v>
      </c>
      <c r="Z117" s="17">
        <v>32</v>
      </c>
      <c r="AA117" s="18">
        <f>SUM(V117:Z117)</f>
        <v>97</v>
      </c>
      <c r="AB117" s="11">
        <f>U117+AA117</f>
        <v>97</v>
      </c>
      <c r="AC117" s="19"/>
      <c r="AD117" s="13"/>
      <c r="AE117" s="13"/>
      <c r="AF117" s="13"/>
      <c r="AG117" s="13"/>
      <c r="AH117" s="15">
        <f>SUM(AC117:AG117)</f>
        <v>0</v>
      </c>
      <c r="AI117" s="22">
        <f>AH117+O117</f>
        <v>94030.83</v>
      </c>
      <c r="AJ117" s="20" t="s">
        <v>160</v>
      </c>
      <c r="AK117" s="7"/>
      <c r="AL117" s="7"/>
      <c r="AM117" s="7"/>
    </row>
    <row r="118" spans="1:39" x14ac:dyDescent="0.25">
      <c r="A118" s="23" t="s">
        <v>161</v>
      </c>
      <c r="B118" s="23" t="s">
        <v>302</v>
      </c>
      <c r="C118" s="19">
        <v>0</v>
      </c>
      <c r="D118" s="13">
        <v>0</v>
      </c>
      <c r="E118" s="13">
        <v>0</v>
      </c>
      <c r="F118" s="13">
        <v>0</v>
      </c>
      <c r="G118" s="13">
        <v>0</v>
      </c>
      <c r="H118" s="14">
        <f>SUM(C118:G118)</f>
        <v>0</v>
      </c>
      <c r="I118" s="13">
        <v>0</v>
      </c>
      <c r="J118" s="13">
        <v>0</v>
      </c>
      <c r="K118" s="13">
        <v>0</v>
      </c>
      <c r="L118" s="13">
        <v>0</v>
      </c>
      <c r="M118" s="13">
        <v>0</v>
      </c>
      <c r="N118" s="58">
        <f>SUM(I118:M118)</f>
        <v>0</v>
      </c>
      <c r="O118" s="16">
        <v>112.5</v>
      </c>
      <c r="P118" s="17"/>
      <c r="Q118" s="17"/>
      <c r="R118" s="17"/>
      <c r="S118" s="17"/>
      <c r="T118" s="17"/>
      <c r="U118" s="18">
        <f>SUM(P118:T118)</f>
        <v>0</v>
      </c>
      <c r="V118" s="17"/>
      <c r="W118" s="17"/>
      <c r="X118" s="17"/>
      <c r="Y118" s="17"/>
      <c r="Z118" s="17"/>
      <c r="AA118" s="18">
        <v>1</v>
      </c>
      <c r="AB118" s="11">
        <f>U118+AA118</f>
        <v>1</v>
      </c>
      <c r="AC118" s="19"/>
      <c r="AD118" s="13"/>
      <c r="AE118" s="13"/>
      <c r="AF118" s="13"/>
      <c r="AG118" s="13"/>
      <c r="AH118" s="15">
        <f>SUM(AC118:AG118)</f>
        <v>0</v>
      </c>
      <c r="AI118" s="22">
        <f>AH118+O118</f>
        <v>112.5</v>
      </c>
      <c r="AJ118" s="20" t="s">
        <v>162</v>
      </c>
      <c r="AK118" s="7"/>
      <c r="AL118" s="7"/>
      <c r="AM118" s="7"/>
    </row>
    <row r="119" spans="1:39" x14ac:dyDescent="0.25">
      <c r="A119" s="7" t="s">
        <v>163</v>
      </c>
      <c r="B119" s="23" t="s">
        <v>302</v>
      </c>
      <c r="C119" s="19">
        <v>10935</v>
      </c>
      <c r="D119" s="13">
        <v>0</v>
      </c>
      <c r="E119" s="13">
        <v>263.12</v>
      </c>
      <c r="F119" s="13">
        <v>1900</v>
      </c>
      <c r="G119" s="13">
        <v>0</v>
      </c>
      <c r="H119" s="14">
        <f>SUM(C119:G119)</f>
        <v>13098.12</v>
      </c>
      <c r="I119" s="13">
        <v>2992.87</v>
      </c>
      <c r="J119" s="13">
        <v>146</v>
      </c>
      <c r="K119" s="13">
        <v>225</v>
      </c>
      <c r="L119" s="13">
        <v>4135.5600000000004</v>
      </c>
      <c r="M119" s="13">
        <v>653.5</v>
      </c>
      <c r="N119" s="58">
        <f>SUM(I119:M119)</f>
        <v>8152.93</v>
      </c>
      <c r="O119" s="16">
        <f>SUM(H119+N119)</f>
        <v>21251.050000000003</v>
      </c>
      <c r="P119" s="17">
        <v>2</v>
      </c>
      <c r="Q119" s="17">
        <v>0</v>
      </c>
      <c r="R119" s="17">
        <v>1</v>
      </c>
      <c r="S119" s="17">
        <v>1</v>
      </c>
      <c r="T119" s="17">
        <v>0</v>
      </c>
      <c r="U119" s="18">
        <f>SUM(P119:T119)</f>
        <v>4</v>
      </c>
      <c r="V119" s="17">
        <v>7</v>
      </c>
      <c r="W119" s="17">
        <v>3</v>
      </c>
      <c r="X119" s="17">
        <v>2</v>
      </c>
      <c r="Y119" s="17">
        <v>22</v>
      </c>
      <c r="Z119" s="17">
        <v>5</v>
      </c>
      <c r="AA119" s="18">
        <f>SUM(V119:Z119)</f>
        <v>39</v>
      </c>
      <c r="AB119" s="11">
        <f>U119+AA119</f>
        <v>43</v>
      </c>
      <c r="AC119" s="19">
        <v>6635.09</v>
      </c>
      <c r="AD119" s="13">
        <v>15969.75</v>
      </c>
      <c r="AE119" s="13">
        <v>0</v>
      </c>
      <c r="AF119" s="13">
        <v>1810</v>
      </c>
      <c r="AG119" s="13">
        <v>4643.6000000000004</v>
      </c>
      <c r="AH119" s="15">
        <f>SUM(AC119:AG119)</f>
        <v>29058.440000000002</v>
      </c>
      <c r="AI119" s="22">
        <f>AH119+O119</f>
        <v>50309.490000000005</v>
      </c>
      <c r="AJ119" s="20"/>
      <c r="AK119" s="7"/>
      <c r="AL119" s="7"/>
      <c r="AM119" s="7"/>
    </row>
    <row r="120" spans="1:39" x14ac:dyDescent="0.25">
      <c r="A120" s="7" t="s">
        <v>164</v>
      </c>
      <c r="B120" s="30" t="s">
        <v>303</v>
      </c>
      <c r="C120" s="19">
        <v>0</v>
      </c>
      <c r="D120" s="13">
        <v>0</v>
      </c>
      <c r="E120" s="13">
        <v>0</v>
      </c>
      <c r="F120" s="13">
        <v>0</v>
      </c>
      <c r="G120" s="13">
        <v>0</v>
      </c>
      <c r="H120" s="14">
        <f>SUM(C120:G120)</f>
        <v>0</v>
      </c>
      <c r="I120" s="13">
        <v>0</v>
      </c>
      <c r="J120" s="13">
        <v>0</v>
      </c>
      <c r="K120" s="13">
        <v>0</v>
      </c>
      <c r="L120" s="13">
        <v>0</v>
      </c>
      <c r="M120" s="13">
        <v>0</v>
      </c>
      <c r="N120" s="58">
        <f>SUM(I120:M120)</f>
        <v>0</v>
      </c>
      <c r="O120" s="16">
        <f>SUM(H120+N120)</f>
        <v>0</v>
      </c>
      <c r="P120" s="17"/>
      <c r="Q120" s="17"/>
      <c r="R120" s="17"/>
      <c r="S120" s="17"/>
      <c r="T120" s="17"/>
      <c r="U120" s="18">
        <f>SUM(P120:T120)</f>
        <v>0</v>
      </c>
      <c r="V120" s="17"/>
      <c r="W120" s="17"/>
      <c r="X120" s="17"/>
      <c r="Y120" s="17"/>
      <c r="Z120" s="17"/>
      <c r="AA120" s="18">
        <f>SUM(V120:Z120)</f>
        <v>0</v>
      </c>
      <c r="AB120" s="11">
        <f>U120+AA120</f>
        <v>0</v>
      </c>
      <c r="AC120" s="19"/>
      <c r="AD120" s="13"/>
      <c r="AE120" s="13"/>
      <c r="AF120" s="13"/>
      <c r="AG120" s="13"/>
      <c r="AH120" s="15">
        <f>SUM(AC120:AG120)</f>
        <v>0</v>
      </c>
      <c r="AI120" s="22">
        <f>AH120+O120</f>
        <v>0</v>
      </c>
      <c r="AJ120" s="20"/>
      <c r="AK120" s="7"/>
      <c r="AL120" s="7"/>
      <c r="AM120" s="7"/>
    </row>
    <row r="121" spans="1:39" x14ac:dyDescent="0.25">
      <c r="A121" s="29" t="s">
        <v>165</v>
      </c>
      <c r="B121" s="23" t="s">
        <v>302</v>
      </c>
      <c r="C121" s="19">
        <v>22537</v>
      </c>
      <c r="D121" s="13">
        <v>0</v>
      </c>
      <c r="E121" s="13">
        <v>15689</v>
      </c>
      <c r="F121" s="13">
        <v>0</v>
      </c>
      <c r="G121" s="13">
        <v>0</v>
      </c>
      <c r="H121" s="14">
        <f>SUM(C121:G121)</f>
        <v>38226</v>
      </c>
      <c r="I121" s="13">
        <v>7819</v>
      </c>
      <c r="J121" s="13">
        <v>1749</v>
      </c>
      <c r="K121" s="13">
        <v>3524</v>
      </c>
      <c r="L121" s="13">
        <v>2354</v>
      </c>
      <c r="M121" s="13">
        <v>2791</v>
      </c>
      <c r="N121" s="58">
        <f>SUM(I121:M121)</f>
        <v>18237</v>
      </c>
      <c r="O121" s="16">
        <f>SUM(H121+N121)</f>
        <v>56463</v>
      </c>
      <c r="P121" s="17">
        <v>1</v>
      </c>
      <c r="Q121" s="17">
        <v>0</v>
      </c>
      <c r="R121" s="17">
        <v>4</v>
      </c>
      <c r="S121" s="17">
        <v>0</v>
      </c>
      <c r="T121" s="17">
        <v>0</v>
      </c>
      <c r="U121" s="18">
        <f>SUM(P121:T121)</f>
        <v>5</v>
      </c>
      <c r="V121" s="17">
        <v>24</v>
      </c>
      <c r="W121" s="17">
        <v>9</v>
      </c>
      <c r="X121" s="17">
        <v>13</v>
      </c>
      <c r="Y121" s="17">
        <v>16</v>
      </c>
      <c r="Z121" s="17">
        <v>11</v>
      </c>
      <c r="AA121" s="18">
        <f>SUM(V121:Z121)</f>
        <v>73</v>
      </c>
      <c r="AB121" s="11">
        <f>U121+AA121</f>
        <v>78</v>
      </c>
      <c r="AC121" s="19">
        <v>0</v>
      </c>
      <c r="AD121" s="13">
        <v>0</v>
      </c>
      <c r="AE121" s="13">
        <v>0</v>
      </c>
      <c r="AF121" s="13">
        <v>3529</v>
      </c>
      <c r="AG121" s="13">
        <v>6795</v>
      </c>
      <c r="AH121" s="15">
        <f>SUM(AC121:AG121)</f>
        <v>10324</v>
      </c>
      <c r="AI121" s="22">
        <f>AH121+O121</f>
        <v>66787</v>
      </c>
      <c r="AJ121" s="20"/>
      <c r="AK121" s="7"/>
      <c r="AL121" s="7"/>
      <c r="AM121" s="7"/>
    </row>
    <row r="122" spans="1:39" x14ac:dyDescent="0.25">
      <c r="A122" s="23" t="s">
        <v>166</v>
      </c>
      <c r="B122" s="23" t="s">
        <v>302</v>
      </c>
      <c r="C122" s="19">
        <v>0</v>
      </c>
      <c r="D122" s="13">
        <v>0</v>
      </c>
      <c r="E122" s="13">
        <v>0</v>
      </c>
      <c r="F122" s="13">
        <v>0</v>
      </c>
      <c r="G122" s="13">
        <v>0</v>
      </c>
      <c r="H122" s="14">
        <f>SUM(C122:G122)</f>
        <v>0</v>
      </c>
      <c r="I122" s="13">
        <v>0</v>
      </c>
      <c r="J122" s="13">
        <v>0</v>
      </c>
      <c r="K122" s="13">
        <v>0</v>
      </c>
      <c r="L122" s="13">
        <v>0</v>
      </c>
      <c r="M122" s="13">
        <v>0</v>
      </c>
      <c r="N122" s="58">
        <v>22541.119999999999</v>
      </c>
      <c r="O122" s="16">
        <f>SUM(H122+N122)</f>
        <v>22541.119999999999</v>
      </c>
      <c r="P122" s="17">
        <v>0</v>
      </c>
      <c r="Q122" s="17">
        <v>0</v>
      </c>
      <c r="R122" s="17">
        <v>0</v>
      </c>
      <c r="S122" s="17">
        <v>0</v>
      </c>
      <c r="T122" s="17">
        <v>0</v>
      </c>
      <c r="U122" s="18">
        <f>SUM(P122:T122)</f>
        <v>0</v>
      </c>
      <c r="V122" s="17"/>
      <c r="W122" s="17"/>
      <c r="X122" s="17"/>
      <c r="Y122" s="17"/>
      <c r="Z122" s="17"/>
      <c r="AA122" s="18">
        <v>31</v>
      </c>
      <c r="AB122" s="11">
        <f>U122+AA122</f>
        <v>31</v>
      </c>
      <c r="AC122" s="19"/>
      <c r="AD122" s="13"/>
      <c r="AE122" s="13"/>
      <c r="AF122" s="13"/>
      <c r="AG122" s="13"/>
      <c r="AH122" s="15">
        <v>3443.5</v>
      </c>
      <c r="AI122" s="22">
        <f>AH122+O122</f>
        <v>25984.62</v>
      </c>
      <c r="AJ122" s="20" t="s">
        <v>167</v>
      </c>
      <c r="AK122" s="7"/>
      <c r="AL122" s="7"/>
      <c r="AM122" s="7"/>
    </row>
    <row r="123" spans="1:39" x14ac:dyDescent="0.25">
      <c r="A123" s="7" t="s">
        <v>168</v>
      </c>
      <c r="B123" s="23" t="s">
        <v>302</v>
      </c>
      <c r="C123" s="19">
        <v>0</v>
      </c>
      <c r="D123" s="13">
        <v>0</v>
      </c>
      <c r="E123" s="13">
        <v>0</v>
      </c>
      <c r="F123" s="13">
        <v>374.94</v>
      </c>
      <c r="G123" s="13">
        <v>0</v>
      </c>
      <c r="H123" s="14">
        <f>SUM(C123:G123)</f>
        <v>374.94</v>
      </c>
      <c r="I123" s="13">
        <v>1056.94</v>
      </c>
      <c r="J123" s="13">
        <v>44</v>
      </c>
      <c r="K123" s="13">
        <v>1046.93</v>
      </c>
      <c r="L123" s="13">
        <v>0</v>
      </c>
      <c r="M123" s="13">
        <v>151.22</v>
      </c>
      <c r="N123" s="58">
        <f>SUM(I123:M123)</f>
        <v>2299.0899999999997</v>
      </c>
      <c r="O123" s="16">
        <f>SUM(H123+N123)</f>
        <v>2674.0299999999997</v>
      </c>
      <c r="P123" s="17">
        <v>0</v>
      </c>
      <c r="Q123" s="17">
        <v>0</v>
      </c>
      <c r="R123" s="17">
        <v>0</v>
      </c>
      <c r="S123" s="17">
        <v>1</v>
      </c>
      <c r="T123" s="17">
        <v>0</v>
      </c>
      <c r="U123" s="18">
        <f>SUM(P123:T123)</f>
        <v>1</v>
      </c>
      <c r="V123" s="17">
        <v>4</v>
      </c>
      <c r="W123" s="17">
        <v>1</v>
      </c>
      <c r="X123" s="17">
        <v>4</v>
      </c>
      <c r="Y123" s="17">
        <v>0</v>
      </c>
      <c r="Z123" s="17">
        <v>1</v>
      </c>
      <c r="AA123" s="18">
        <f>SUM(V123:Z123)</f>
        <v>10</v>
      </c>
      <c r="AB123" s="11">
        <f>U123+AA123</f>
        <v>11</v>
      </c>
      <c r="AC123" s="19">
        <v>0</v>
      </c>
      <c r="AD123" s="13">
        <v>0</v>
      </c>
      <c r="AE123" s="13">
        <v>0</v>
      </c>
      <c r="AF123" s="13">
        <v>0</v>
      </c>
      <c r="AG123" s="13">
        <v>0</v>
      </c>
      <c r="AH123" s="15">
        <f>SUM(AC123:AG123)</f>
        <v>0</v>
      </c>
      <c r="AI123" s="22">
        <f>AH123+O123</f>
        <v>2674.0299999999997</v>
      </c>
      <c r="AJ123" s="20"/>
      <c r="AK123" s="7"/>
      <c r="AL123" s="7"/>
      <c r="AM123" s="7"/>
    </row>
    <row r="124" spans="1:39" x14ac:dyDescent="0.25">
      <c r="A124" s="21" t="s">
        <v>169</v>
      </c>
      <c r="B124" s="23" t="s">
        <v>302</v>
      </c>
      <c r="C124" s="19">
        <v>0</v>
      </c>
      <c r="D124" s="13">
        <v>0</v>
      </c>
      <c r="E124" s="13">
        <v>0</v>
      </c>
      <c r="F124" s="13">
        <v>0</v>
      </c>
      <c r="G124" s="13">
        <v>0</v>
      </c>
      <c r="H124" s="14">
        <f>SUM(C124:G124)</f>
        <v>0</v>
      </c>
      <c r="I124" s="13">
        <v>33472</v>
      </c>
      <c r="J124" s="13">
        <v>54890</v>
      </c>
      <c r="K124" s="13">
        <v>32085</v>
      </c>
      <c r="L124" s="13">
        <v>44251</v>
      </c>
      <c r="M124" s="13">
        <v>37171</v>
      </c>
      <c r="N124" s="58">
        <f>SUM(I124:M124)</f>
        <v>201869</v>
      </c>
      <c r="O124" s="16">
        <f>SUM(H124+N124)</f>
        <v>201869</v>
      </c>
      <c r="P124" s="17">
        <v>0</v>
      </c>
      <c r="Q124" s="17">
        <v>0</v>
      </c>
      <c r="R124" s="17">
        <v>0</v>
      </c>
      <c r="S124" s="17">
        <v>0</v>
      </c>
      <c r="T124" s="17">
        <v>0</v>
      </c>
      <c r="U124" s="18">
        <f>SUM(P124:T124)</f>
        <v>0</v>
      </c>
      <c r="V124" s="17">
        <v>83</v>
      </c>
      <c r="W124" s="17">
        <v>58</v>
      </c>
      <c r="X124" s="17">
        <v>55</v>
      </c>
      <c r="Y124" s="17">
        <v>82</v>
      </c>
      <c r="Z124" s="17">
        <v>99</v>
      </c>
      <c r="AA124" s="18">
        <f>SUM(V124:Z124)</f>
        <v>377</v>
      </c>
      <c r="AB124" s="11">
        <f>U124+AA124</f>
        <v>377</v>
      </c>
      <c r="AC124" s="34">
        <v>8996</v>
      </c>
      <c r="AD124" s="35">
        <v>33004</v>
      </c>
      <c r="AE124" s="35">
        <v>1145</v>
      </c>
      <c r="AF124" s="35">
        <v>4905</v>
      </c>
      <c r="AG124" s="35">
        <v>900</v>
      </c>
      <c r="AH124" s="15">
        <f>SUM(AC124:AG124)</f>
        <v>48950</v>
      </c>
      <c r="AI124" s="22">
        <f>AH124+O124</f>
        <v>250819</v>
      </c>
      <c r="AJ124" s="20"/>
      <c r="AK124" s="7"/>
      <c r="AL124" s="7"/>
      <c r="AM124" s="7"/>
    </row>
    <row r="125" spans="1:39" x14ac:dyDescent="0.25">
      <c r="A125" s="7" t="s">
        <v>170</v>
      </c>
      <c r="B125" s="23" t="s">
        <v>302</v>
      </c>
      <c r="C125" s="19">
        <v>0</v>
      </c>
      <c r="D125" s="13">
        <v>0</v>
      </c>
      <c r="E125" s="13">
        <v>0</v>
      </c>
      <c r="F125" s="13">
        <v>0</v>
      </c>
      <c r="G125" s="13">
        <v>0</v>
      </c>
      <c r="H125" s="14">
        <f>SUM(C125:G125)</f>
        <v>0</v>
      </c>
      <c r="I125" s="13">
        <v>318.16000000000003</v>
      </c>
      <c r="J125" s="13">
        <v>1933.74</v>
      </c>
      <c r="K125" s="13">
        <v>4181.0600000000004</v>
      </c>
      <c r="L125" s="13">
        <v>991.06</v>
      </c>
      <c r="M125" s="13">
        <v>147.09</v>
      </c>
      <c r="N125" s="58">
        <f>SUM(I125:M125)</f>
        <v>7571.1100000000006</v>
      </c>
      <c r="O125" s="16">
        <f>SUM(H125+N125)</f>
        <v>7571.1100000000006</v>
      </c>
      <c r="P125" s="17">
        <v>0</v>
      </c>
      <c r="Q125" s="17">
        <v>0</v>
      </c>
      <c r="R125" s="17">
        <v>0</v>
      </c>
      <c r="S125" s="17">
        <v>0</v>
      </c>
      <c r="T125" s="17">
        <v>0</v>
      </c>
      <c r="U125" s="18">
        <v>0</v>
      </c>
      <c r="V125" s="17">
        <v>2</v>
      </c>
      <c r="W125" s="17">
        <v>6</v>
      </c>
      <c r="X125" s="17">
        <v>9</v>
      </c>
      <c r="Y125" s="17">
        <v>6</v>
      </c>
      <c r="Z125" s="17">
        <v>2</v>
      </c>
      <c r="AA125" s="18">
        <f>SUM(P125:Z125)</f>
        <v>25</v>
      </c>
      <c r="AB125" s="11">
        <f>U125+AA125</f>
        <v>25</v>
      </c>
      <c r="AC125" s="19">
        <v>0</v>
      </c>
      <c r="AD125" s="13">
        <v>554</v>
      </c>
      <c r="AE125" s="13">
        <v>0</v>
      </c>
      <c r="AF125" s="13">
        <v>0</v>
      </c>
      <c r="AG125" s="13">
        <v>0</v>
      </c>
      <c r="AH125" s="15">
        <v>0</v>
      </c>
      <c r="AI125" s="22">
        <f>AH125+O125</f>
        <v>7571.1100000000006</v>
      </c>
      <c r="AJ125" s="20"/>
      <c r="AK125" s="7"/>
      <c r="AL125" s="7"/>
      <c r="AM125" s="7"/>
    </row>
    <row r="126" spans="1:39" x14ac:dyDescent="0.25">
      <c r="A126" s="7" t="s">
        <v>171</v>
      </c>
      <c r="B126" s="23" t="s">
        <v>302</v>
      </c>
      <c r="C126" s="19">
        <v>11315</v>
      </c>
      <c r="D126" s="13">
        <v>425.68</v>
      </c>
      <c r="E126" s="13">
        <v>0</v>
      </c>
      <c r="F126" s="13">
        <v>0</v>
      </c>
      <c r="G126" s="13">
        <v>0</v>
      </c>
      <c r="H126" s="14">
        <f>SUM(C126:G126)</f>
        <v>11740.68</v>
      </c>
      <c r="I126" s="13">
        <v>21394.03</v>
      </c>
      <c r="J126" s="13">
        <v>0</v>
      </c>
      <c r="K126" s="13">
        <v>0</v>
      </c>
      <c r="L126" s="13">
        <v>0</v>
      </c>
      <c r="M126" s="13">
        <v>0</v>
      </c>
      <c r="N126" s="58">
        <f>SUM(I126:M126)</f>
        <v>21394.03</v>
      </c>
      <c r="O126" s="16">
        <f>SUM(H126+N126)</f>
        <v>33134.71</v>
      </c>
      <c r="P126" s="17">
        <v>1</v>
      </c>
      <c r="Q126" s="17">
        <v>1</v>
      </c>
      <c r="R126" s="17"/>
      <c r="S126" s="17"/>
      <c r="T126" s="17"/>
      <c r="U126" s="18">
        <f>SUM(P126:T126)</f>
        <v>2</v>
      </c>
      <c r="V126" s="17">
        <v>6</v>
      </c>
      <c r="W126" s="17"/>
      <c r="X126" s="17"/>
      <c r="Y126" s="17"/>
      <c r="Z126" s="17"/>
      <c r="AA126" s="18">
        <f>SUM(V126:Z126)</f>
        <v>6</v>
      </c>
      <c r="AB126" s="11">
        <f>U126+AA126</f>
        <v>8</v>
      </c>
      <c r="AC126" s="19">
        <v>34560</v>
      </c>
      <c r="AD126" s="13"/>
      <c r="AE126" s="13">
        <v>4892.2</v>
      </c>
      <c r="AF126" s="13"/>
      <c r="AG126" s="13"/>
      <c r="AH126" s="15">
        <f>SUM(AC126:AG126)</f>
        <v>39452.199999999997</v>
      </c>
      <c r="AI126" s="22">
        <f>AH126+O126</f>
        <v>72586.91</v>
      </c>
      <c r="AJ126" s="20"/>
      <c r="AK126" s="7"/>
      <c r="AL126" s="7"/>
      <c r="AM126" s="7"/>
    </row>
    <row r="127" spans="1:39" x14ac:dyDescent="0.25">
      <c r="A127" s="7" t="s">
        <v>172</v>
      </c>
      <c r="B127" s="30" t="s">
        <v>303</v>
      </c>
      <c r="C127" s="19">
        <v>0</v>
      </c>
      <c r="D127" s="13">
        <v>0</v>
      </c>
      <c r="E127" s="13">
        <v>0</v>
      </c>
      <c r="F127" s="13">
        <v>0</v>
      </c>
      <c r="G127" s="13">
        <v>0</v>
      </c>
      <c r="H127" s="14">
        <f>SUM(C127:G127)</f>
        <v>0</v>
      </c>
      <c r="I127" s="13">
        <v>0</v>
      </c>
      <c r="J127" s="13">
        <v>0</v>
      </c>
      <c r="K127" s="13">
        <v>0</v>
      </c>
      <c r="L127" s="13">
        <v>0</v>
      </c>
      <c r="M127" s="13">
        <v>0</v>
      </c>
      <c r="N127" s="58">
        <f>SUM(I127:M127)</f>
        <v>0</v>
      </c>
      <c r="O127" s="16">
        <f>SUM(H127+N127)</f>
        <v>0</v>
      </c>
      <c r="P127" s="17"/>
      <c r="Q127" s="17"/>
      <c r="R127" s="17"/>
      <c r="S127" s="17"/>
      <c r="T127" s="17"/>
      <c r="U127" s="18">
        <f>SUM(P127:T127)</f>
        <v>0</v>
      </c>
      <c r="V127" s="17"/>
      <c r="W127" s="17"/>
      <c r="X127" s="17"/>
      <c r="Y127" s="17"/>
      <c r="Z127" s="17"/>
      <c r="AA127" s="18">
        <f>SUM(V127:Z127)</f>
        <v>0</v>
      </c>
      <c r="AB127" s="11">
        <f>U127+AA127</f>
        <v>0</v>
      </c>
      <c r="AC127" s="19"/>
      <c r="AD127" s="13"/>
      <c r="AE127" s="13"/>
      <c r="AF127" s="13"/>
      <c r="AG127" s="13"/>
      <c r="AH127" s="15">
        <f>SUM(AC127:AG127)</f>
        <v>0</v>
      </c>
      <c r="AI127" s="22">
        <f>AH127+O127</f>
        <v>0</v>
      </c>
      <c r="AJ127" s="20"/>
      <c r="AK127" s="7"/>
      <c r="AL127" s="7"/>
      <c r="AM127" s="7"/>
    </row>
    <row r="128" spans="1:39" x14ac:dyDescent="0.25">
      <c r="A128" s="21" t="s">
        <v>173</v>
      </c>
      <c r="B128" s="23" t="s">
        <v>302</v>
      </c>
      <c r="C128" s="19">
        <v>0</v>
      </c>
      <c r="D128" s="13">
        <v>0</v>
      </c>
      <c r="E128" s="13">
        <v>0</v>
      </c>
      <c r="F128" s="13">
        <v>0</v>
      </c>
      <c r="G128" s="13">
        <v>0</v>
      </c>
      <c r="H128" s="14">
        <v>43657.19</v>
      </c>
      <c r="I128" s="13">
        <v>5163.18</v>
      </c>
      <c r="J128" s="13">
        <v>1080.06</v>
      </c>
      <c r="K128" s="13">
        <v>661.32</v>
      </c>
      <c r="L128" s="13">
        <v>10352.32</v>
      </c>
      <c r="M128" s="13">
        <v>9882.8700000000008</v>
      </c>
      <c r="N128" s="58">
        <f>SUM(I128:M128)</f>
        <v>27139.75</v>
      </c>
      <c r="O128" s="16">
        <f>SUM(H128+N128)</f>
        <v>70796.94</v>
      </c>
      <c r="P128" s="17"/>
      <c r="Q128" s="17"/>
      <c r="R128" s="17"/>
      <c r="S128" s="17"/>
      <c r="T128" s="17"/>
      <c r="U128" s="18">
        <v>3</v>
      </c>
      <c r="V128" s="17">
        <v>13</v>
      </c>
      <c r="W128" s="17">
        <v>9</v>
      </c>
      <c r="X128" s="17">
        <v>3</v>
      </c>
      <c r="Y128" s="17">
        <v>27</v>
      </c>
      <c r="Z128" s="17">
        <v>29</v>
      </c>
      <c r="AA128" s="18">
        <f>SUM(V128:Z128)</f>
        <v>81</v>
      </c>
      <c r="AB128" s="11">
        <f>U128+AA128</f>
        <v>84</v>
      </c>
      <c r="AC128" s="19">
        <v>1454</v>
      </c>
      <c r="AD128" s="13">
        <v>6240</v>
      </c>
      <c r="AE128" s="13">
        <v>4289</v>
      </c>
      <c r="AF128" s="13">
        <v>2418.92</v>
      </c>
      <c r="AG128" s="13">
        <v>705</v>
      </c>
      <c r="AH128" s="15">
        <f>SUM(AC128:AG128)</f>
        <v>15106.92</v>
      </c>
      <c r="AI128" s="22">
        <f>AH128+O128</f>
        <v>85903.86</v>
      </c>
      <c r="AJ128" s="20"/>
      <c r="AK128" s="7"/>
      <c r="AL128" s="7"/>
      <c r="AM128" s="7"/>
    </row>
    <row r="129" spans="1:39" x14ac:dyDescent="0.25">
      <c r="A129" s="23" t="s">
        <v>174</v>
      </c>
      <c r="B129" s="23" t="s">
        <v>302</v>
      </c>
      <c r="C129" s="19">
        <v>23756</v>
      </c>
      <c r="D129" s="13">
        <v>413</v>
      </c>
      <c r="E129" s="13">
        <v>1700</v>
      </c>
      <c r="F129" s="13">
        <v>295</v>
      </c>
      <c r="G129" s="13">
        <v>2000</v>
      </c>
      <c r="H129" s="14">
        <f>SUM(C129:G129)</f>
        <v>28164</v>
      </c>
      <c r="I129" s="13">
        <v>43615</v>
      </c>
      <c r="J129" s="13">
        <v>29076</v>
      </c>
      <c r="K129" s="13">
        <v>3807</v>
      </c>
      <c r="L129" s="13">
        <v>7884</v>
      </c>
      <c r="M129" s="13">
        <v>26576</v>
      </c>
      <c r="N129" s="58">
        <f>SUM(I129:M129)</f>
        <v>110958</v>
      </c>
      <c r="O129" s="16">
        <f>SUM(H129+N129)</f>
        <v>139122</v>
      </c>
      <c r="P129" s="17">
        <v>4</v>
      </c>
      <c r="Q129" s="17">
        <v>5</v>
      </c>
      <c r="R129" s="17">
        <v>1</v>
      </c>
      <c r="S129" s="17">
        <v>2</v>
      </c>
      <c r="T129" s="17">
        <v>1</v>
      </c>
      <c r="U129" s="18">
        <f>SUM(P129:T129)</f>
        <v>13</v>
      </c>
      <c r="V129" s="17">
        <v>58</v>
      </c>
      <c r="W129" s="17">
        <v>121</v>
      </c>
      <c r="X129" s="17">
        <v>14</v>
      </c>
      <c r="Y129" s="17">
        <v>38</v>
      </c>
      <c r="Z129" s="17">
        <v>44</v>
      </c>
      <c r="AA129" s="18">
        <f>SUM(V129:Z129)</f>
        <v>275</v>
      </c>
      <c r="AB129" s="11">
        <f>U129+AA129</f>
        <v>288</v>
      </c>
      <c r="AC129" s="19"/>
      <c r="AD129" s="13"/>
      <c r="AE129" s="13"/>
      <c r="AF129" s="13"/>
      <c r="AG129" s="13"/>
      <c r="AH129" s="15">
        <f>SUM(AC129:AG129)</f>
        <v>0</v>
      </c>
      <c r="AI129" s="22">
        <f>AH129+O129</f>
        <v>139122</v>
      </c>
      <c r="AJ129" s="20" t="s">
        <v>175</v>
      </c>
      <c r="AK129" s="7"/>
      <c r="AL129" s="7"/>
      <c r="AM129" s="7"/>
    </row>
    <row r="130" spans="1:39" x14ac:dyDescent="0.25">
      <c r="A130" s="7" t="s">
        <v>176</v>
      </c>
      <c r="B130" s="30" t="s">
        <v>303</v>
      </c>
      <c r="C130" s="19">
        <v>0</v>
      </c>
      <c r="D130" s="13">
        <v>0</v>
      </c>
      <c r="E130" s="13">
        <v>0</v>
      </c>
      <c r="F130" s="13">
        <v>0</v>
      </c>
      <c r="G130" s="13">
        <v>0</v>
      </c>
      <c r="H130" s="14">
        <f>SUM(C130:G130)</f>
        <v>0</v>
      </c>
      <c r="I130" s="13">
        <v>0</v>
      </c>
      <c r="J130" s="13">
        <v>0</v>
      </c>
      <c r="K130" s="13">
        <v>0</v>
      </c>
      <c r="L130" s="13">
        <v>0</v>
      </c>
      <c r="M130" s="13">
        <v>0</v>
      </c>
      <c r="N130" s="58">
        <f>SUM(I130:M130)</f>
        <v>0</v>
      </c>
      <c r="O130" s="16">
        <f>SUM(H130+N130)</f>
        <v>0</v>
      </c>
      <c r="P130" s="17"/>
      <c r="Q130" s="17"/>
      <c r="R130" s="17"/>
      <c r="S130" s="17"/>
      <c r="T130" s="17"/>
      <c r="U130" s="18">
        <f>SUM(P130:T130)</f>
        <v>0</v>
      </c>
      <c r="V130" s="17"/>
      <c r="W130" s="17"/>
      <c r="X130" s="17"/>
      <c r="Y130" s="17"/>
      <c r="Z130" s="17"/>
      <c r="AA130" s="18">
        <f>SUM(V130:Z130)</f>
        <v>0</v>
      </c>
      <c r="AB130" s="11">
        <f>U130+AA130</f>
        <v>0</v>
      </c>
      <c r="AC130" s="19"/>
      <c r="AD130" s="13"/>
      <c r="AE130" s="13"/>
      <c r="AF130" s="13"/>
      <c r="AG130" s="13"/>
      <c r="AH130" s="15">
        <f>SUM(AC130:AG130)</f>
        <v>0</v>
      </c>
      <c r="AI130" s="22">
        <f>AH130+O130</f>
        <v>0</v>
      </c>
      <c r="AJ130" s="20"/>
      <c r="AK130" s="7"/>
      <c r="AL130" s="7"/>
      <c r="AM130" s="7"/>
    </row>
    <row r="131" spans="1:39" x14ac:dyDescent="0.25">
      <c r="A131" s="21" t="s">
        <v>177</v>
      </c>
      <c r="B131" s="23" t="s">
        <v>302</v>
      </c>
      <c r="C131" s="19">
        <v>0</v>
      </c>
      <c r="D131" s="13">
        <v>0</v>
      </c>
      <c r="E131" s="13">
        <v>0</v>
      </c>
      <c r="F131" s="13">
        <v>0</v>
      </c>
      <c r="G131" s="13">
        <v>0</v>
      </c>
      <c r="H131" s="14">
        <f>SUM(C131:G131)</f>
        <v>0</v>
      </c>
      <c r="I131" s="13">
        <v>38717</v>
      </c>
      <c r="J131" s="13">
        <v>40540</v>
      </c>
      <c r="K131" s="13">
        <v>18719</v>
      </c>
      <c r="L131" s="13">
        <v>5924</v>
      </c>
      <c r="M131" s="13">
        <v>206</v>
      </c>
      <c r="N131" s="58">
        <f>SUM(I131:M131)</f>
        <v>104106</v>
      </c>
      <c r="O131" s="16">
        <f>SUM(H131+N131)</f>
        <v>104106</v>
      </c>
      <c r="P131" s="17"/>
      <c r="Q131" s="17"/>
      <c r="R131" s="17"/>
      <c r="S131" s="17"/>
      <c r="T131" s="17"/>
      <c r="U131" s="18">
        <f>SUM(P131:T131)</f>
        <v>0</v>
      </c>
      <c r="V131" s="17">
        <v>58</v>
      </c>
      <c r="W131" s="17">
        <v>51</v>
      </c>
      <c r="X131" s="17">
        <v>62</v>
      </c>
      <c r="Y131" s="17">
        <v>23</v>
      </c>
      <c r="Z131" s="17">
        <v>2</v>
      </c>
      <c r="AA131" s="18">
        <f>SUM(V131:Z131)</f>
        <v>196</v>
      </c>
      <c r="AB131" s="11">
        <f>U131+AA131</f>
        <v>196</v>
      </c>
      <c r="AC131" s="19">
        <v>193232</v>
      </c>
      <c r="AD131" s="13">
        <v>192425</v>
      </c>
      <c r="AE131" s="13">
        <v>71158</v>
      </c>
      <c r="AF131" s="13">
        <v>5924</v>
      </c>
      <c r="AG131" s="13">
        <v>206</v>
      </c>
      <c r="AH131" s="15">
        <f>SUM(AC131:AG131)</f>
        <v>462945</v>
      </c>
      <c r="AI131" s="22">
        <f>AH131+O131</f>
        <v>567051</v>
      </c>
      <c r="AJ131" s="20"/>
      <c r="AK131" s="7"/>
      <c r="AL131" s="7"/>
      <c r="AM131" s="7"/>
    </row>
    <row r="132" spans="1:39" x14ac:dyDescent="0.25">
      <c r="A132" s="7" t="s">
        <v>178</v>
      </c>
      <c r="B132" s="23" t="s">
        <v>302</v>
      </c>
      <c r="C132" s="19">
        <v>57296.2</v>
      </c>
      <c r="D132" s="13">
        <v>16458.82</v>
      </c>
      <c r="E132" s="13">
        <v>10099</v>
      </c>
      <c r="F132" s="13">
        <v>505.9</v>
      </c>
      <c r="G132" s="13">
        <v>0</v>
      </c>
      <c r="H132" s="14">
        <f>SUM(C132:G132)</f>
        <v>84359.919999999984</v>
      </c>
      <c r="I132" s="13">
        <v>55930.03</v>
      </c>
      <c r="J132" s="13">
        <v>60062.15</v>
      </c>
      <c r="K132" s="13">
        <v>24223.33</v>
      </c>
      <c r="L132" s="13">
        <v>18995.509999999998</v>
      </c>
      <c r="M132" s="13">
        <v>33751.86</v>
      </c>
      <c r="N132" s="58">
        <f>SUM(I132:M132)</f>
        <v>192962.88</v>
      </c>
      <c r="O132" s="16">
        <f>SUM(H132+N132)</f>
        <v>277322.8</v>
      </c>
      <c r="P132" s="17">
        <v>3</v>
      </c>
      <c r="Q132" s="17">
        <v>3</v>
      </c>
      <c r="R132" s="17">
        <v>1</v>
      </c>
      <c r="S132" s="17">
        <v>1</v>
      </c>
      <c r="T132" s="17">
        <v>0</v>
      </c>
      <c r="U132" s="18">
        <f>SUM(P132:T132)</f>
        <v>8</v>
      </c>
      <c r="V132" s="17">
        <v>88</v>
      </c>
      <c r="W132" s="17">
        <v>127</v>
      </c>
      <c r="X132" s="17">
        <v>20</v>
      </c>
      <c r="Y132" s="17">
        <v>56</v>
      </c>
      <c r="Z132" s="17">
        <v>141</v>
      </c>
      <c r="AA132" s="18">
        <f>SUM(V132:Z132)</f>
        <v>432</v>
      </c>
      <c r="AB132" s="11">
        <f>U132+AA132</f>
        <v>440</v>
      </c>
      <c r="AC132" s="19">
        <v>36402</v>
      </c>
      <c r="AD132" s="13">
        <v>26250.59</v>
      </c>
      <c r="AE132" s="13">
        <v>14704.8</v>
      </c>
      <c r="AF132" s="13">
        <v>505</v>
      </c>
      <c r="AG132" s="13">
        <v>0</v>
      </c>
      <c r="AH132" s="15">
        <f>SUM(AC132:AG132)</f>
        <v>77862.39</v>
      </c>
      <c r="AI132" s="22">
        <f>AH132+O132</f>
        <v>355185.19</v>
      </c>
      <c r="AJ132" s="20"/>
      <c r="AK132" s="7"/>
      <c r="AL132" s="7"/>
      <c r="AM132" s="7"/>
    </row>
    <row r="133" spans="1:39" x14ac:dyDescent="0.25">
      <c r="A133" s="7" t="s">
        <v>179</v>
      </c>
      <c r="B133" s="30" t="s">
        <v>303</v>
      </c>
      <c r="C133" s="19">
        <v>0</v>
      </c>
      <c r="D133" s="13">
        <v>0</v>
      </c>
      <c r="E133" s="13">
        <v>0</v>
      </c>
      <c r="F133" s="13">
        <v>0</v>
      </c>
      <c r="G133" s="13">
        <v>0</v>
      </c>
      <c r="H133" s="14">
        <f>SUM(C133:G133)</f>
        <v>0</v>
      </c>
      <c r="I133" s="13">
        <v>0</v>
      </c>
      <c r="J133" s="13">
        <v>0</v>
      </c>
      <c r="K133" s="13">
        <v>0</v>
      </c>
      <c r="L133" s="13">
        <v>0</v>
      </c>
      <c r="M133" s="13">
        <v>0</v>
      </c>
      <c r="N133" s="58">
        <f>SUM(I133:M133)</f>
        <v>0</v>
      </c>
      <c r="O133" s="16">
        <f>SUM(H133+N133)</f>
        <v>0</v>
      </c>
      <c r="P133" s="17"/>
      <c r="Q133" s="17"/>
      <c r="R133" s="17"/>
      <c r="S133" s="17"/>
      <c r="T133" s="17"/>
      <c r="U133" s="18">
        <f>SUM(P133:T133)</f>
        <v>0</v>
      </c>
      <c r="V133" s="17"/>
      <c r="W133" s="17"/>
      <c r="X133" s="17"/>
      <c r="Y133" s="17"/>
      <c r="Z133" s="17"/>
      <c r="AA133" s="18">
        <f>SUM(V133:Z133)</f>
        <v>0</v>
      </c>
      <c r="AB133" s="11">
        <f>U133+AA133</f>
        <v>0</v>
      </c>
      <c r="AC133" s="19"/>
      <c r="AD133" s="13"/>
      <c r="AE133" s="13"/>
      <c r="AF133" s="13"/>
      <c r="AG133" s="13"/>
      <c r="AH133" s="15">
        <f>SUM(AC133:AG133)</f>
        <v>0</v>
      </c>
      <c r="AI133" s="22">
        <f>AH133+O133</f>
        <v>0</v>
      </c>
      <c r="AJ133" s="20"/>
      <c r="AK133" s="7"/>
      <c r="AL133" s="7"/>
      <c r="AM133" s="7"/>
    </row>
    <row r="134" spans="1:39" x14ac:dyDescent="0.25">
      <c r="A134" s="7" t="s">
        <v>180</v>
      </c>
      <c r="B134" s="30" t="s">
        <v>303</v>
      </c>
      <c r="C134" s="19">
        <v>0</v>
      </c>
      <c r="D134" s="13">
        <v>0</v>
      </c>
      <c r="E134" s="13">
        <v>0</v>
      </c>
      <c r="F134" s="13">
        <v>0</v>
      </c>
      <c r="G134" s="13">
        <v>0</v>
      </c>
      <c r="H134" s="14">
        <f t="shared" ref="H134:H197" si="18">SUM(C134:G134)</f>
        <v>0</v>
      </c>
      <c r="I134" s="13">
        <v>0</v>
      </c>
      <c r="J134" s="13">
        <v>0</v>
      </c>
      <c r="K134" s="13">
        <v>0</v>
      </c>
      <c r="L134" s="13">
        <v>0</v>
      </c>
      <c r="M134" s="13">
        <v>0</v>
      </c>
      <c r="N134" s="58">
        <f>SUM(I134:M134)</f>
        <v>0</v>
      </c>
      <c r="O134" s="16">
        <f t="shared" ref="O134:O197" si="19">SUM(H134+N134)</f>
        <v>0</v>
      </c>
      <c r="P134" s="17"/>
      <c r="Q134" s="17"/>
      <c r="R134" s="17"/>
      <c r="S134" s="17"/>
      <c r="T134" s="17"/>
      <c r="U134" s="18">
        <f t="shared" ref="U134:U197" si="20">SUM(P134:T134)</f>
        <v>0</v>
      </c>
      <c r="V134" s="17"/>
      <c r="W134" s="17"/>
      <c r="X134" s="17"/>
      <c r="Y134" s="17"/>
      <c r="Z134" s="17"/>
      <c r="AA134" s="18">
        <f>SUM(V134:Z134)</f>
        <v>0</v>
      </c>
      <c r="AB134" s="11">
        <f>U134+AA134</f>
        <v>0</v>
      </c>
      <c r="AC134" s="19"/>
      <c r="AD134" s="13"/>
      <c r="AE134" s="13"/>
      <c r="AF134" s="13"/>
      <c r="AG134" s="13"/>
      <c r="AH134" s="15">
        <f>SUM(AC134:AG134)</f>
        <v>0</v>
      </c>
      <c r="AI134" s="22">
        <f t="shared" ref="AI134:AI197" si="21">AH134+O134</f>
        <v>0</v>
      </c>
      <c r="AJ134" s="20"/>
      <c r="AK134" s="7"/>
      <c r="AL134" s="7"/>
      <c r="AM134" s="7"/>
    </row>
    <row r="135" spans="1:39" x14ac:dyDescent="0.25">
      <c r="A135" s="29" t="s">
        <v>181</v>
      </c>
      <c r="B135" s="30" t="s">
        <v>303</v>
      </c>
      <c r="C135" s="19"/>
      <c r="D135" s="13"/>
      <c r="E135" s="13"/>
      <c r="F135" s="13"/>
      <c r="G135" s="13"/>
      <c r="H135" s="14">
        <f t="shared" si="18"/>
        <v>0</v>
      </c>
      <c r="I135" s="13"/>
      <c r="J135" s="13"/>
      <c r="K135" s="13"/>
      <c r="L135" s="13"/>
      <c r="M135" s="13"/>
      <c r="N135" s="58">
        <f t="shared" ref="N135:N198" si="22">SUM(I135:M135)</f>
        <v>0</v>
      </c>
      <c r="O135" s="16">
        <f t="shared" si="19"/>
        <v>0</v>
      </c>
      <c r="P135" s="17"/>
      <c r="Q135" s="17"/>
      <c r="R135" s="17"/>
      <c r="S135" s="17"/>
      <c r="T135" s="17"/>
      <c r="U135" s="18">
        <f t="shared" si="20"/>
        <v>0</v>
      </c>
      <c r="AA135" s="18">
        <f>SUM(V135:Z135)</f>
        <v>0</v>
      </c>
      <c r="AB135" s="11">
        <f>U135+AA135</f>
        <v>0</v>
      </c>
      <c r="AD135" s="13"/>
      <c r="AE135" s="13"/>
      <c r="AF135" s="13"/>
      <c r="AG135" s="13"/>
      <c r="AH135" s="15">
        <f t="shared" ref="AH135:AH198" si="23">SUM(AC135:AG135)</f>
        <v>0</v>
      </c>
      <c r="AI135" s="22">
        <f t="shared" si="21"/>
        <v>0</v>
      </c>
      <c r="AJ135" s="20"/>
      <c r="AK135" s="7"/>
      <c r="AL135" s="7"/>
      <c r="AM135" s="7"/>
    </row>
    <row r="136" spans="1:39" x14ac:dyDescent="0.25">
      <c r="A136" s="7" t="s">
        <v>182</v>
      </c>
      <c r="B136" s="23" t="s">
        <v>302</v>
      </c>
      <c r="C136" s="19">
        <v>0</v>
      </c>
      <c r="D136" s="13">
        <v>0</v>
      </c>
      <c r="E136" s="13">
        <v>0</v>
      </c>
      <c r="F136" s="13">
        <v>0</v>
      </c>
      <c r="G136" s="13">
        <v>0</v>
      </c>
      <c r="H136" s="14">
        <f t="shared" si="18"/>
        <v>0</v>
      </c>
      <c r="I136" s="13">
        <v>25607</v>
      </c>
      <c r="J136" s="13">
        <v>21712</v>
      </c>
      <c r="K136" s="13">
        <v>13166</v>
      </c>
      <c r="L136" s="13">
        <v>10910</v>
      </c>
      <c r="M136" s="13">
        <v>3444</v>
      </c>
      <c r="N136" s="58">
        <f t="shared" si="22"/>
        <v>74839</v>
      </c>
      <c r="O136" s="16">
        <f t="shared" si="19"/>
        <v>74839</v>
      </c>
      <c r="P136" s="17"/>
      <c r="Q136" s="17"/>
      <c r="R136" s="17"/>
      <c r="S136" s="17"/>
      <c r="T136" s="17"/>
      <c r="U136" s="18">
        <f t="shared" si="20"/>
        <v>0</v>
      </c>
      <c r="V136" s="17">
        <v>68</v>
      </c>
      <c r="W136" s="17">
        <v>71</v>
      </c>
      <c r="X136" s="17">
        <v>55</v>
      </c>
      <c r="Y136" s="17">
        <v>41</v>
      </c>
      <c r="Z136" s="17">
        <v>11</v>
      </c>
      <c r="AA136" s="18">
        <f>SUM(V136:Z136)</f>
        <v>246</v>
      </c>
      <c r="AB136" s="11">
        <f t="shared" ref="AB136:AB199" si="24">U136+AA136</f>
        <v>246</v>
      </c>
      <c r="AC136" s="19">
        <v>611</v>
      </c>
      <c r="AD136" s="13"/>
      <c r="AE136" s="13"/>
      <c r="AF136" s="13"/>
      <c r="AG136" s="13"/>
      <c r="AH136" s="15">
        <f>SUM(AC136:AG136)</f>
        <v>611</v>
      </c>
      <c r="AI136" s="22">
        <f t="shared" si="21"/>
        <v>75450</v>
      </c>
      <c r="AJ136" s="20"/>
      <c r="AK136" s="7"/>
      <c r="AL136" s="7"/>
      <c r="AM136" s="7"/>
    </row>
    <row r="137" spans="1:39" x14ac:dyDescent="0.25">
      <c r="A137" s="23" t="s">
        <v>183</v>
      </c>
      <c r="B137" s="23" t="s">
        <v>302</v>
      </c>
      <c r="C137" s="19">
        <v>79905</v>
      </c>
      <c r="D137" s="13">
        <v>8119</v>
      </c>
      <c r="E137" s="13">
        <v>5521</v>
      </c>
      <c r="F137" s="13">
        <v>0</v>
      </c>
      <c r="G137" s="13">
        <v>0</v>
      </c>
      <c r="H137" s="14">
        <f t="shared" si="18"/>
        <v>93545</v>
      </c>
      <c r="I137" s="13">
        <v>46343</v>
      </c>
      <c r="J137" s="13">
        <v>19038</v>
      </c>
      <c r="K137" s="13">
        <v>3237</v>
      </c>
      <c r="L137" s="13">
        <v>12747</v>
      </c>
      <c r="M137" s="13">
        <v>18244</v>
      </c>
      <c r="N137" s="58">
        <f t="shared" si="22"/>
        <v>99609</v>
      </c>
      <c r="O137" s="16">
        <f t="shared" si="19"/>
        <v>193154</v>
      </c>
      <c r="P137" s="17"/>
      <c r="Q137" s="17"/>
      <c r="R137" s="17"/>
      <c r="S137" s="17"/>
      <c r="T137" s="17"/>
      <c r="U137" s="18">
        <f t="shared" si="20"/>
        <v>0</v>
      </c>
      <c r="V137" s="17">
        <v>92</v>
      </c>
      <c r="W137" s="17">
        <v>42</v>
      </c>
      <c r="X137" s="17">
        <v>22</v>
      </c>
      <c r="Y137" s="17">
        <v>40</v>
      </c>
      <c r="Z137" s="17">
        <v>50</v>
      </c>
      <c r="AA137" s="18">
        <f t="shared" ref="AA137:AA200" si="25">SUM(V137:Z137)</f>
        <v>246</v>
      </c>
      <c r="AB137" s="11">
        <f t="shared" si="24"/>
        <v>246</v>
      </c>
      <c r="AC137" s="19"/>
      <c r="AD137" s="13"/>
      <c r="AE137" s="13"/>
      <c r="AF137" s="13"/>
      <c r="AG137" s="13"/>
      <c r="AH137" s="15">
        <f t="shared" si="23"/>
        <v>0</v>
      </c>
      <c r="AI137" s="22">
        <f t="shared" si="21"/>
        <v>193154</v>
      </c>
      <c r="AJ137" s="20" t="s">
        <v>184</v>
      </c>
      <c r="AK137" s="7"/>
      <c r="AL137" s="7"/>
      <c r="AM137" s="7"/>
    </row>
    <row r="138" spans="1:39" x14ac:dyDescent="0.25">
      <c r="A138" s="7" t="s">
        <v>185</v>
      </c>
      <c r="B138" s="23" t="s">
        <v>302</v>
      </c>
      <c r="C138" s="19">
        <v>0</v>
      </c>
      <c r="D138" s="13">
        <v>0</v>
      </c>
      <c r="E138" s="13">
        <v>0</v>
      </c>
      <c r="F138" s="13">
        <v>0</v>
      </c>
      <c r="G138" s="13">
        <v>0</v>
      </c>
      <c r="H138" s="14">
        <f t="shared" si="18"/>
        <v>0</v>
      </c>
      <c r="I138" s="13">
        <v>0</v>
      </c>
      <c r="J138" s="13">
        <v>89.57</v>
      </c>
      <c r="K138" s="13">
        <v>0</v>
      </c>
      <c r="L138" s="13">
        <v>0</v>
      </c>
      <c r="M138" s="13">
        <v>0</v>
      </c>
      <c r="N138" s="58">
        <f t="shared" si="22"/>
        <v>89.57</v>
      </c>
      <c r="O138" s="16">
        <f t="shared" si="19"/>
        <v>89.57</v>
      </c>
      <c r="P138" s="17"/>
      <c r="Q138" s="17"/>
      <c r="R138" s="17"/>
      <c r="S138" s="17"/>
      <c r="T138" s="17"/>
      <c r="U138" s="18">
        <f t="shared" si="20"/>
        <v>0</v>
      </c>
      <c r="V138" s="17"/>
      <c r="W138" s="17">
        <v>1</v>
      </c>
      <c r="X138" s="17"/>
      <c r="Y138" s="17"/>
      <c r="Z138" s="17"/>
      <c r="AA138" s="18">
        <f t="shared" si="25"/>
        <v>1</v>
      </c>
      <c r="AB138" s="11">
        <f t="shared" si="24"/>
        <v>1</v>
      </c>
      <c r="AC138" s="19">
        <v>0</v>
      </c>
      <c r="AD138" s="13">
        <v>0</v>
      </c>
      <c r="AE138" s="13">
        <v>0</v>
      </c>
      <c r="AF138" s="13">
        <v>0</v>
      </c>
      <c r="AG138" s="13">
        <v>0</v>
      </c>
      <c r="AH138" s="15">
        <f t="shared" si="23"/>
        <v>0</v>
      </c>
      <c r="AI138" s="22">
        <f t="shared" si="21"/>
        <v>89.57</v>
      </c>
      <c r="AJ138" s="20"/>
      <c r="AK138" s="7"/>
      <c r="AL138" s="7"/>
      <c r="AM138" s="7"/>
    </row>
    <row r="139" spans="1:39" x14ac:dyDescent="0.25">
      <c r="A139" s="7" t="s">
        <v>186</v>
      </c>
      <c r="B139" s="23" t="s">
        <v>302</v>
      </c>
      <c r="C139" s="19">
        <v>34197</v>
      </c>
      <c r="D139" s="13">
        <v>16654</v>
      </c>
      <c r="E139" s="13">
        <v>57093</v>
      </c>
      <c r="F139" s="13">
        <v>3300</v>
      </c>
      <c r="G139" s="13">
        <v>40000</v>
      </c>
      <c r="H139" s="14">
        <f t="shared" si="18"/>
        <v>151244</v>
      </c>
      <c r="I139" s="13">
        <v>54041</v>
      </c>
      <c r="J139" s="13">
        <v>58615</v>
      </c>
      <c r="K139" s="13">
        <v>16852</v>
      </c>
      <c r="L139" s="13">
        <v>23036</v>
      </c>
      <c r="M139" s="13">
        <v>28308</v>
      </c>
      <c r="N139" s="58">
        <f t="shared" si="22"/>
        <v>180852</v>
      </c>
      <c r="O139" s="16">
        <f t="shared" si="19"/>
        <v>332096</v>
      </c>
      <c r="P139" s="17">
        <v>8</v>
      </c>
      <c r="Q139" s="17">
        <v>11</v>
      </c>
      <c r="R139" s="17">
        <v>8</v>
      </c>
      <c r="S139" s="17">
        <v>1</v>
      </c>
      <c r="T139" s="17">
        <v>1</v>
      </c>
      <c r="U139" s="18">
        <f t="shared" si="20"/>
        <v>29</v>
      </c>
      <c r="V139" s="17">
        <v>201</v>
      </c>
      <c r="W139" s="17">
        <v>245</v>
      </c>
      <c r="X139" s="17">
        <v>56</v>
      </c>
      <c r="Y139" s="17">
        <v>91</v>
      </c>
      <c r="Z139" s="17">
        <v>129</v>
      </c>
      <c r="AA139" s="18">
        <f t="shared" si="25"/>
        <v>722</v>
      </c>
      <c r="AB139" s="11">
        <f t="shared" si="24"/>
        <v>751</v>
      </c>
      <c r="AC139" s="36">
        <v>23629</v>
      </c>
      <c r="AD139" s="36">
        <v>38504</v>
      </c>
      <c r="AE139" s="36">
        <v>134732</v>
      </c>
      <c r="AF139" s="36">
        <v>35665</v>
      </c>
      <c r="AG139" s="36">
        <v>55456</v>
      </c>
      <c r="AH139" s="15">
        <f t="shared" si="23"/>
        <v>287986</v>
      </c>
      <c r="AI139" s="22">
        <f t="shared" si="21"/>
        <v>620082</v>
      </c>
      <c r="AJ139" s="20"/>
      <c r="AK139" s="7"/>
      <c r="AL139" s="7"/>
      <c r="AM139" s="7"/>
    </row>
    <row r="140" spans="1:39" x14ac:dyDescent="0.25">
      <c r="A140" s="7" t="s">
        <v>187</v>
      </c>
      <c r="B140" s="23" t="s">
        <v>302</v>
      </c>
      <c r="C140" s="19">
        <v>0</v>
      </c>
      <c r="D140" s="13">
        <v>0</v>
      </c>
      <c r="E140" s="13">
        <v>0</v>
      </c>
      <c r="F140" s="13">
        <v>0</v>
      </c>
      <c r="G140" s="13">
        <v>0</v>
      </c>
      <c r="H140" s="14">
        <f t="shared" si="18"/>
        <v>0</v>
      </c>
      <c r="I140" s="17">
        <v>2902.22</v>
      </c>
      <c r="J140" s="17">
        <v>1978.34</v>
      </c>
      <c r="K140" s="17">
        <v>1043.75</v>
      </c>
      <c r="L140" s="17">
        <v>1350.67</v>
      </c>
      <c r="M140" s="17">
        <v>493</v>
      </c>
      <c r="N140" s="58">
        <f t="shared" si="22"/>
        <v>7767.98</v>
      </c>
      <c r="O140" s="16">
        <f t="shared" si="19"/>
        <v>7767.98</v>
      </c>
      <c r="P140" s="17">
        <v>0</v>
      </c>
      <c r="Q140" s="17">
        <v>0</v>
      </c>
      <c r="R140" s="17">
        <v>0</v>
      </c>
      <c r="S140" s="17">
        <v>0</v>
      </c>
      <c r="T140" s="17">
        <v>0</v>
      </c>
      <c r="U140" s="18">
        <f t="shared" si="20"/>
        <v>0</v>
      </c>
      <c r="V140" s="17">
        <v>12</v>
      </c>
      <c r="W140" s="17">
        <v>7</v>
      </c>
      <c r="X140" s="17">
        <v>5</v>
      </c>
      <c r="Y140" s="17">
        <v>10</v>
      </c>
      <c r="Z140" s="17">
        <v>2</v>
      </c>
      <c r="AA140" s="18">
        <f t="shared" si="25"/>
        <v>36</v>
      </c>
      <c r="AB140" s="11">
        <f t="shared" si="24"/>
        <v>36</v>
      </c>
      <c r="AC140" s="19">
        <v>6125</v>
      </c>
      <c r="AD140" s="13">
        <v>0</v>
      </c>
      <c r="AE140" s="13">
        <v>0</v>
      </c>
      <c r="AF140" s="13">
        <v>0</v>
      </c>
      <c r="AG140" s="13">
        <v>0</v>
      </c>
      <c r="AH140" s="15">
        <f t="shared" si="23"/>
        <v>6125</v>
      </c>
      <c r="AI140" s="22">
        <f t="shared" si="21"/>
        <v>13892.98</v>
      </c>
      <c r="AJ140" s="20"/>
      <c r="AK140" s="7"/>
      <c r="AL140" s="7"/>
      <c r="AM140" s="7"/>
    </row>
    <row r="141" spans="1:39" x14ac:dyDescent="0.25">
      <c r="A141" s="7" t="s">
        <v>188</v>
      </c>
      <c r="B141" s="23" t="s">
        <v>302</v>
      </c>
      <c r="C141" s="19">
        <v>0</v>
      </c>
      <c r="D141" s="13">
        <v>0</v>
      </c>
      <c r="E141" s="13">
        <v>0</v>
      </c>
      <c r="F141" s="13">
        <v>0</v>
      </c>
      <c r="G141" s="13">
        <v>0</v>
      </c>
      <c r="H141" s="14">
        <f t="shared" si="18"/>
        <v>0</v>
      </c>
      <c r="I141" s="13">
        <v>1219.1500000000001</v>
      </c>
      <c r="J141" s="13">
        <v>457.68</v>
      </c>
      <c r="K141" s="13">
        <v>33572.839999999997</v>
      </c>
      <c r="L141" s="13">
        <v>2071.0700000000002</v>
      </c>
      <c r="M141" s="13">
        <v>0</v>
      </c>
      <c r="N141" s="58">
        <f t="shared" si="22"/>
        <v>37320.74</v>
      </c>
      <c r="O141" s="16">
        <f t="shared" si="19"/>
        <v>37320.74</v>
      </c>
      <c r="P141" s="17">
        <v>0</v>
      </c>
      <c r="Q141" s="17">
        <v>0</v>
      </c>
      <c r="R141" s="17">
        <v>0</v>
      </c>
      <c r="S141" s="17">
        <v>0</v>
      </c>
      <c r="T141" s="17">
        <v>0</v>
      </c>
      <c r="U141" s="18">
        <f t="shared" si="20"/>
        <v>0</v>
      </c>
      <c r="V141" s="17">
        <v>6</v>
      </c>
      <c r="W141" s="17">
        <v>10</v>
      </c>
      <c r="X141" s="17">
        <v>110</v>
      </c>
      <c r="Y141" s="17">
        <v>6</v>
      </c>
      <c r="Z141" s="17">
        <v>0</v>
      </c>
      <c r="AA141" s="18">
        <f t="shared" si="25"/>
        <v>132</v>
      </c>
      <c r="AB141" s="11">
        <f t="shared" si="24"/>
        <v>132</v>
      </c>
      <c r="AC141" s="19">
        <v>474.7</v>
      </c>
      <c r="AD141" s="13">
        <v>0</v>
      </c>
      <c r="AE141" s="13">
        <v>1856.79</v>
      </c>
      <c r="AF141" s="13">
        <v>0</v>
      </c>
      <c r="AG141" s="13">
        <v>0</v>
      </c>
      <c r="AH141" s="15">
        <f t="shared" si="23"/>
        <v>2331.4899999999998</v>
      </c>
      <c r="AI141" s="22">
        <f t="shared" si="21"/>
        <v>39652.229999999996</v>
      </c>
      <c r="AJ141" s="20"/>
      <c r="AK141" s="7"/>
      <c r="AL141" s="7"/>
      <c r="AM141" s="7"/>
    </row>
    <row r="142" spans="1:39" x14ac:dyDescent="0.25">
      <c r="A142" s="7" t="s">
        <v>189</v>
      </c>
      <c r="B142" s="23" t="s">
        <v>302</v>
      </c>
      <c r="C142" s="19">
        <v>0</v>
      </c>
      <c r="D142" s="13">
        <v>0</v>
      </c>
      <c r="E142" s="13">
        <v>0</v>
      </c>
      <c r="F142" s="13">
        <v>0</v>
      </c>
      <c r="G142" s="13">
        <v>0</v>
      </c>
      <c r="H142" s="14">
        <f t="shared" si="18"/>
        <v>0</v>
      </c>
      <c r="I142" s="13">
        <v>0</v>
      </c>
      <c r="J142" s="13"/>
      <c r="K142" s="13">
        <v>0</v>
      </c>
      <c r="L142" s="13">
        <v>9878.75</v>
      </c>
      <c r="M142" s="13">
        <v>0</v>
      </c>
      <c r="N142" s="58">
        <f t="shared" si="22"/>
        <v>9878.75</v>
      </c>
      <c r="O142" s="16">
        <f t="shared" si="19"/>
        <v>9878.75</v>
      </c>
      <c r="P142" s="17"/>
      <c r="Q142" s="17"/>
      <c r="R142" s="17"/>
      <c r="S142" s="17"/>
      <c r="T142" s="17"/>
      <c r="U142" s="18">
        <f t="shared" si="20"/>
        <v>0</v>
      </c>
      <c r="V142" s="17"/>
      <c r="W142" s="17"/>
      <c r="X142" s="17"/>
      <c r="Y142" s="17">
        <v>1</v>
      </c>
      <c r="Z142" s="17"/>
      <c r="AA142" s="18">
        <f t="shared" si="25"/>
        <v>1</v>
      </c>
      <c r="AB142" s="11">
        <f t="shared" si="24"/>
        <v>1</v>
      </c>
      <c r="AC142" s="19"/>
      <c r="AD142" s="13">
        <v>150</v>
      </c>
      <c r="AE142" s="13"/>
      <c r="AF142" s="13">
        <v>6475.5</v>
      </c>
      <c r="AG142" s="13"/>
      <c r="AH142" s="15">
        <f t="shared" si="23"/>
        <v>6625.5</v>
      </c>
      <c r="AI142" s="22">
        <f t="shared" si="21"/>
        <v>16504.25</v>
      </c>
      <c r="AJ142" s="20"/>
      <c r="AK142" s="7"/>
      <c r="AL142" s="7"/>
      <c r="AM142" s="7"/>
    </row>
    <row r="143" spans="1:39" x14ac:dyDescent="0.25">
      <c r="A143" s="7" t="s">
        <v>190</v>
      </c>
      <c r="B143" s="30" t="s">
        <v>303</v>
      </c>
      <c r="C143" s="19">
        <v>0</v>
      </c>
      <c r="D143" s="13">
        <v>0</v>
      </c>
      <c r="E143" s="13">
        <v>0</v>
      </c>
      <c r="F143" s="13">
        <v>0</v>
      </c>
      <c r="G143" s="13">
        <v>0</v>
      </c>
      <c r="H143" s="14">
        <f t="shared" si="18"/>
        <v>0</v>
      </c>
      <c r="I143" s="13">
        <v>0</v>
      </c>
      <c r="J143" s="13">
        <v>0</v>
      </c>
      <c r="K143" s="13">
        <v>0</v>
      </c>
      <c r="L143" s="13">
        <v>0</v>
      </c>
      <c r="M143" s="13">
        <v>0</v>
      </c>
      <c r="N143" s="58">
        <f t="shared" si="22"/>
        <v>0</v>
      </c>
      <c r="O143" s="16">
        <f t="shared" si="19"/>
        <v>0</v>
      </c>
      <c r="P143" s="17"/>
      <c r="Q143" s="17"/>
      <c r="R143" s="17"/>
      <c r="S143" s="17"/>
      <c r="T143" s="17"/>
      <c r="U143" s="18">
        <f t="shared" si="20"/>
        <v>0</v>
      </c>
      <c r="V143" s="17"/>
      <c r="W143" s="17"/>
      <c r="X143" s="17"/>
      <c r="Y143" s="17"/>
      <c r="Z143" s="17"/>
      <c r="AA143" s="18">
        <f t="shared" si="25"/>
        <v>0</v>
      </c>
      <c r="AB143" s="11">
        <f t="shared" si="24"/>
        <v>0</v>
      </c>
      <c r="AC143" s="19"/>
      <c r="AD143" s="13"/>
      <c r="AE143" s="13"/>
      <c r="AF143" s="13"/>
      <c r="AG143" s="13"/>
      <c r="AH143" s="15">
        <f t="shared" si="23"/>
        <v>0</v>
      </c>
      <c r="AI143" s="22">
        <f t="shared" si="21"/>
        <v>0</v>
      </c>
      <c r="AJ143" s="20"/>
      <c r="AK143" s="7"/>
      <c r="AL143" s="7"/>
      <c r="AM143" s="7"/>
    </row>
    <row r="144" spans="1:39" x14ac:dyDescent="0.25">
      <c r="A144" s="7" t="s">
        <v>191</v>
      </c>
      <c r="B144" s="30" t="s">
        <v>303</v>
      </c>
      <c r="C144" s="19">
        <v>0</v>
      </c>
      <c r="D144" s="13">
        <v>0</v>
      </c>
      <c r="E144" s="13">
        <v>0</v>
      </c>
      <c r="F144" s="13">
        <v>0</v>
      </c>
      <c r="G144" s="13">
        <v>0</v>
      </c>
      <c r="H144" s="14">
        <f t="shared" si="18"/>
        <v>0</v>
      </c>
      <c r="I144" s="13">
        <v>0</v>
      </c>
      <c r="J144" s="13">
        <v>0</v>
      </c>
      <c r="K144" s="13">
        <v>0</v>
      </c>
      <c r="L144" s="13">
        <v>0</v>
      </c>
      <c r="M144" s="13">
        <v>0</v>
      </c>
      <c r="N144" s="58">
        <f t="shared" si="22"/>
        <v>0</v>
      </c>
      <c r="O144" s="16">
        <f t="shared" si="19"/>
        <v>0</v>
      </c>
      <c r="P144" s="17"/>
      <c r="Q144" s="17"/>
      <c r="R144" s="17"/>
      <c r="S144" s="17"/>
      <c r="T144" s="17"/>
      <c r="U144" s="18">
        <f t="shared" si="20"/>
        <v>0</v>
      </c>
      <c r="V144" s="17"/>
      <c r="W144" s="17"/>
      <c r="X144" s="17"/>
      <c r="Y144" s="17"/>
      <c r="Z144" s="17"/>
      <c r="AA144" s="18">
        <f t="shared" si="25"/>
        <v>0</v>
      </c>
      <c r="AB144" s="11">
        <f t="shared" si="24"/>
        <v>0</v>
      </c>
      <c r="AC144" s="19"/>
      <c r="AD144" s="13"/>
      <c r="AE144" s="13"/>
      <c r="AF144" s="13"/>
      <c r="AG144" s="13"/>
      <c r="AH144" s="15">
        <f t="shared" si="23"/>
        <v>0</v>
      </c>
      <c r="AI144" s="22">
        <f t="shared" si="21"/>
        <v>0</v>
      </c>
      <c r="AJ144" s="20"/>
      <c r="AK144" s="7"/>
      <c r="AL144" s="7"/>
      <c r="AM144" s="7"/>
    </row>
    <row r="145" spans="1:39" x14ac:dyDescent="0.25">
      <c r="A145" s="7" t="s">
        <v>192</v>
      </c>
      <c r="B145" s="23" t="s">
        <v>302</v>
      </c>
      <c r="C145" s="19">
        <v>0</v>
      </c>
      <c r="D145" s="13">
        <v>0</v>
      </c>
      <c r="E145" s="13">
        <v>0</v>
      </c>
      <c r="F145" s="13">
        <v>0</v>
      </c>
      <c r="G145" s="13">
        <v>0</v>
      </c>
      <c r="H145" s="14">
        <f t="shared" si="18"/>
        <v>0</v>
      </c>
      <c r="I145" s="13">
        <v>0</v>
      </c>
      <c r="J145" s="13">
        <v>0</v>
      </c>
      <c r="K145" s="13">
        <v>0</v>
      </c>
      <c r="L145" s="13">
        <v>0</v>
      </c>
      <c r="M145" s="13">
        <v>0</v>
      </c>
      <c r="N145" s="58">
        <f t="shared" si="22"/>
        <v>0</v>
      </c>
      <c r="O145" s="16">
        <f t="shared" si="19"/>
        <v>0</v>
      </c>
      <c r="P145" s="17">
        <v>0</v>
      </c>
      <c r="Q145" s="17">
        <v>0</v>
      </c>
      <c r="R145" s="17">
        <v>1</v>
      </c>
      <c r="S145" s="17">
        <v>3</v>
      </c>
      <c r="T145" s="17">
        <v>0</v>
      </c>
      <c r="U145" s="18">
        <f t="shared" si="20"/>
        <v>4</v>
      </c>
      <c r="V145" s="17">
        <v>3</v>
      </c>
      <c r="W145" s="17">
        <v>2</v>
      </c>
      <c r="X145" s="17">
        <v>2</v>
      </c>
      <c r="Y145" s="17">
        <v>1</v>
      </c>
      <c r="Z145" s="17">
        <v>3</v>
      </c>
      <c r="AA145" s="18">
        <f t="shared" si="25"/>
        <v>11</v>
      </c>
      <c r="AB145" s="11">
        <f t="shared" si="24"/>
        <v>15</v>
      </c>
      <c r="AC145" s="19"/>
      <c r="AD145" s="13"/>
      <c r="AE145" s="13"/>
      <c r="AF145" s="13"/>
      <c r="AG145" s="13"/>
      <c r="AH145" s="15">
        <f t="shared" si="23"/>
        <v>0</v>
      </c>
      <c r="AI145" s="22">
        <f t="shared" si="21"/>
        <v>0</v>
      </c>
      <c r="AJ145" s="20"/>
      <c r="AK145" s="7"/>
      <c r="AL145" s="7"/>
      <c r="AM145" s="7"/>
    </row>
    <row r="146" spans="1:39" x14ac:dyDescent="0.25">
      <c r="A146" s="7" t="s">
        <v>193</v>
      </c>
      <c r="B146" s="23" t="s">
        <v>302</v>
      </c>
      <c r="C146" s="19">
        <v>0</v>
      </c>
      <c r="D146" s="13">
        <v>59598.43</v>
      </c>
      <c r="E146" s="13">
        <v>0</v>
      </c>
      <c r="F146" s="13">
        <v>14659.08</v>
      </c>
      <c r="G146" s="13">
        <v>0</v>
      </c>
      <c r="H146" s="14">
        <f t="shared" si="18"/>
        <v>74257.509999999995</v>
      </c>
      <c r="I146" s="13">
        <v>34019.1</v>
      </c>
      <c r="J146" s="13">
        <v>5116.58</v>
      </c>
      <c r="K146" s="13">
        <v>48651.23</v>
      </c>
      <c r="L146" s="13">
        <v>22052.12</v>
      </c>
      <c r="M146" s="13">
        <v>6731.08</v>
      </c>
      <c r="N146" s="58">
        <f t="shared" si="22"/>
        <v>116570.11</v>
      </c>
      <c r="O146" s="16">
        <f t="shared" si="19"/>
        <v>190827.62</v>
      </c>
      <c r="P146" s="17">
        <v>0</v>
      </c>
      <c r="Q146" s="17">
        <v>2</v>
      </c>
      <c r="R146" s="17">
        <v>0</v>
      </c>
      <c r="S146" s="17">
        <v>3</v>
      </c>
      <c r="T146" s="17">
        <v>0</v>
      </c>
      <c r="U146" s="18">
        <f t="shared" si="20"/>
        <v>5</v>
      </c>
      <c r="V146">
        <v>8</v>
      </c>
      <c r="W146">
        <v>7</v>
      </c>
      <c r="X146">
        <v>24</v>
      </c>
      <c r="Y146">
        <v>13</v>
      </c>
      <c r="Z146">
        <v>14</v>
      </c>
      <c r="AA146" s="18">
        <f t="shared" si="25"/>
        <v>66</v>
      </c>
      <c r="AB146" s="11">
        <f t="shared" si="24"/>
        <v>71</v>
      </c>
      <c r="AC146" s="19">
        <v>23641.63</v>
      </c>
      <c r="AD146" s="13">
        <v>36278.43</v>
      </c>
      <c r="AE146" s="13">
        <v>21187.22</v>
      </c>
      <c r="AF146" s="13">
        <v>10237.700000000001</v>
      </c>
      <c r="AG146" s="13">
        <v>0</v>
      </c>
      <c r="AH146" s="15">
        <f t="shared" si="23"/>
        <v>91344.98</v>
      </c>
      <c r="AI146" s="22">
        <f t="shared" si="21"/>
        <v>282172.59999999998</v>
      </c>
      <c r="AJ146" s="20"/>
      <c r="AK146" s="7"/>
      <c r="AL146" s="7"/>
      <c r="AM146" s="7"/>
    </row>
    <row r="147" spans="1:39" x14ac:dyDescent="0.25">
      <c r="A147" s="7" t="s">
        <v>194</v>
      </c>
      <c r="B147" s="23" t="s">
        <v>302</v>
      </c>
      <c r="C147" s="19">
        <v>0</v>
      </c>
      <c r="D147" s="13">
        <v>0</v>
      </c>
      <c r="E147" s="13">
        <v>4027.39</v>
      </c>
      <c r="F147" s="13">
        <v>0</v>
      </c>
      <c r="G147" s="13">
        <v>0</v>
      </c>
      <c r="H147" s="14">
        <f t="shared" si="18"/>
        <v>4027.39</v>
      </c>
      <c r="I147" s="13">
        <v>7784.27</v>
      </c>
      <c r="J147" s="13">
        <v>18579.62</v>
      </c>
      <c r="K147" s="13">
        <v>0</v>
      </c>
      <c r="L147" s="13">
        <v>128.44999999999999</v>
      </c>
      <c r="M147" s="13">
        <v>157.5</v>
      </c>
      <c r="N147" s="58">
        <f t="shared" si="22"/>
        <v>26649.84</v>
      </c>
      <c r="O147" s="16">
        <f t="shared" si="19"/>
        <v>30677.23</v>
      </c>
      <c r="P147" s="17">
        <v>0</v>
      </c>
      <c r="Q147" s="17">
        <v>0</v>
      </c>
      <c r="R147" s="17">
        <v>1</v>
      </c>
      <c r="S147" s="17">
        <v>0</v>
      </c>
      <c r="T147" s="17">
        <v>0</v>
      </c>
      <c r="U147" s="18">
        <f t="shared" si="20"/>
        <v>1</v>
      </c>
      <c r="V147" s="17">
        <v>10</v>
      </c>
      <c r="W147" s="17">
        <v>6</v>
      </c>
      <c r="X147" s="17">
        <v>0</v>
      </c>
      <c r="Y147" s="17">
        <v>1</v>
      </c>
      <c r="Z147" s="17">
        <v>1</v>
      </c>
      <c r="AA147" s="18">
        <f t="shared" si="25"/>
        <v>18</v>
      </c>
      <c r="AB147" s="11">
        <f t="shared" si="24"/>
        <v>19</v>
      </c>
      <c r="AC147" s="19">
        <v>1381.37</v>
      </c>
      <c r="AD147" s="13">
        <v>7985.04</v>
      </c>
      <c r="AE147" s="13">
        <v>1814</v>
      </c>
      <c r="AF147" s="13"/>
      <c r="AG147" s="13"/>
      <c r="AH147" s="15">
        <f t="shared" si="23"/>
        <v>11180.41</v>
      </c>
      <c r="AI147" s="22">
        <f t="shared" si="21"/>
        <v>41857.64</v>
      </c>
      <c r="AJ147" s="20"/>
      <c r="AK147" s="7"/>
      <c r="AL147" s="7"/>
      <c r="AM147" s="7"/>
    </row>
    <row r="148" spans="1:39" x14ac:dyDescent="0.25">
      <c r="A148" s="21" t="s">
        <v>195</v>
      </c>
      <c r="B148" s="23" t="s">
        <v>302</v>
      </c>
      <c r="C148" s="19">
        <v>0</v>
      </c>
      <c r="D148" s="13">
        <v>0</v>
      </c>
      <c r="E148" s="13">
        <v>0</v>
      </c>
      <c r="F148" s="13">
        <v>0</v>
      </c>
      <c r="G148" s="13">
        <v>0</v>
      </c>
      <c r="H148" s="14">
        <f t="shared" si="18"/>
        <v>0</v>
      </c>
      <c r="I148" s="13">
        <v>738.4</v>
      </c>
      <c r="J148" s="13">
        <v>0</v>
      </c>
      <c r="K148" s="13">
        <v>734</v>
      </c>
      <c r="L148" s="13">
        <v>243.5</v>
      </c>
      <c r="M148" s="13">
        <v>0</v>
      </c>
      <c r="N148" s="58">
        <f t="shared" si="22"/>
        <v>1715.9</v>
      </c>
      <c r="O148" s="16">
        <f t="shared" si="19"/>
        <v>1715.9</v>
      </c>
      <c r="P148" s="17"/>
      <c r="Q148" s="17"/>
      <c r="R148" s="17"/>
      <c r="S148" s="17"/>
      <c r="T148" s="17"/>
      <c r="U148" s="18">
        <f t="shared" si="20"/>
        <v>0</v>
      </c>
      <c r="V148" s="17">
        <v>2</v>
      </c>
      <c r="W148" s="17">
        <v>0</v>
      </c>
      <c r="X148" s="17">
        <v>1</v>
      </c>
      <c r="Y148" s="17">
        <v>1</v>
      </c>
      <c r="Z148" s="17">
        <v>0</v>
      </c>
      <c r="AA148" s="18">
        <f t="shared" si="25"/>
        <v>4</v>
      </c>
      <c r="AB148" s="11">
        <f t="shared" si="24"/>
        <v>4</v>
      </c>
      <c r="AC148" s="19">
        <v>0</v>
      </c>
      <c r="AD148" s="13">
        <v>0</v>
      </c>
      <c r="AE148" s="13">
        <v>0</v>
      </c>
      <c r="AF148" s="13">
        <v>0</v>
      </c>
      <c r="AG148" s="13">
        <v>0</v>
      </c>
      <c r="AH148" s="15">
        <f t="shared" si="23"/>
        <v>0</v>
      </c>
      <c r="AI148" s="22">
        <f t="shared" si="21"/>
        <v>1715.9</v>
      </c>
      <c r="AJ148" s="20"/>
      <c r="AK148" s="7"/>
      <c r="AL148" s="7"/>
      <c r="AM148" s="7"/>
    </row>
    <row r="149" spans="1:39" x14ac:dyDescent="0.25">
      <c r="A149" s="7" t="s">
        <v>196</v>
      </c>
      <c r="B149" s="30" t="s">
        <v>303</v>
      </c>
      <c r="C149" s="19">
        <v>0</v>
      </c>
      <c r="D149" s="13">
        <v>0</v>
      </c>
      <c r="E149" s="13">
        <v>0</v>
      </c>
      <c r="F149" s="13">
        <v>0</v>
      </c>
      <c r="G149" s="13">
        <v>0</v>
      </c>
      <c r="H149" s="14">
        <f t="shared" si="18"/>
        <v>0</v>
      </c>
      <c r="I149" s="13">
        <v>0</v>
      </c>
      <c r="J149" s="13">
        <v>0</v>
      </c>
      <c r="K149" s="13">
        <v>0</v>
      </c>
      <c r="L149" s="13">
        <v>0</v>
      </c>
      <c r="M149" s="13">
        <v>0</v>
      </c>
      <c r="N149" s="58">
        <f t="shared" si="22"/>
        <v>0</v>
      </c>
      <c r="O149" s="16">
        <f t="shared" si="19"/>
        <v>0</v>
      </c>
      <c r="P149" s="17"/>
      <c r="Q149" s="17"/>
      <c r="R149" s="17"/>
      <c r="S149" s="17"/>
      <c r="T149" s="17"/>
      <c r="U149" s="18">
        <f t="shared" si="20"/>
        <v>0</v>
      </c>
      <c r="V149" s="17"/>
      <c r="W149" s="17"/>
      <c r="X149" s="17"/>
      <c r="Y149" s="17"/>
      <c r="Z149" s="17"/>
      <c r="AA149" s="18">
        <f t="shared" si="25"/>
        <v>0</v>
      </c>
      <c r="AB149" s="11">
        <f t="shared" si="24"/>
        <v>0</v>
      </c>
      <c r="AC149" s="19"/>
      <c r="AD149" s="13"/>
      <c r="AE149" s="13"/>
      <c r="AF149" s="13"/>
      <c r="AG149" s="13"/>
      <c r="AH149" s="15">
        <f t="shared" si="23"/>
        <v>0</v>
      </c>
      <c r="AI149" s="22">
        <f t="shared" si="21"/>
        <v>0</v>
      </c>
      <c r="AJ149" s="20"/>
      <c r="AK149" s="7"/>
      <c r="AL149" s="7"/>
      <c r="AM149" s="7"/>
    </row>
    <row r="150" spans="1:39" x14ac:dyDescent="0.25">
      <c r="A150" s="23" t="s">
        <v>197</v>
      </c>
      <c r="B150" s="23" t="s">
        <v>302</v>
      </c>
      <c r="C150" s="19">
        <v>0</v>
      </c>
      <c r="D150" s="13">
        <v>0</v>
      </c>
      <c r="E150" s="13">
        <v>0</v>
      </c>
      <c r="F150" s="13">
        <v>0</v>
      </c>
      <c r="G150" s="13">
        <v>0</v>
      </c>
      <c r="H150" s="14">
        <f t="shared" si="18"/>
        <v>0</v>
      </c>
      <c r="I150" s="13">
        <v>60997.279999999999</v>
      </c>
      <c r="J150" s="13">
        <v>44039.08</v>
      </c>
      <c r="K150" s="13">
        <v>21599.37</v>
      </c>
      <c r="L150" s="13">
        <v>25997.29</v>
      </c>
      <c r="M150" s="13">
        <v>17567.939999999999</v>
      </c>
      <c r="N150" s="58">
        <f t="shared" si="22"/>
        <v>170200.95999999999</v>
      </c>
      <c r="O150" s="16">
        <f t="shared" si="19"/>
        <v>170200.95999999999</v>
      </c>
      <c r="P150" s="17"/>
      <c r="Q150" s="17"/>
      <c r="R150" s="17"/>
      <c r="S150" s="17"/>
      <c r="T150" s="17"/>
      <c r="U150" s="18">
        <f t="shared" si="20"/>
        <v>0</v>
      </c>
      <c r="V150" s="17"/>
      <c r="W150" s="17"/>
      <c r="X150" s="17"/>
      <c r="Y150" s="17"/>
      <c r="Z150" s="17"/>
      <c r="AA150" s="18">
        <f t="shared" si="25"/>
        <v>0</v>
      </c>
      <c r="AB150" s="11">
        <f t="shared" si="24"/>
        <v>0</v>
      </c>
      <c r="AC150" s="19"/>
      <c r="AD150" s="13"/>
      <c r="AE150" s="13"/>
      <c r="AF150" s="13"/>
      <c r="AG150" s="13"/>
      <c r="AH150" s="15">
        <f t="shared" si="23"/>
        <v>0</v>
      </c>
      <c r="AI150" s="22">
        <f t="shared" si="21"/>
        <v>170200.95999999999</v>
      </c>
      <c r="AJ150" s="20" t="s">
        <v>198</v>
      </c>
      <c r="AK150" s="7"/>
      <c r="AL150" s="7"/>
      <c r="AM150" s="7"/>
    </row>
    <row r="151" spans="1:39" x14ac:dyDescent="0.25">
      <c r="A151" s="7" t="s">
        <v>199</v>
      </c>
      <c r="B151" s="23" t="s">
        <v>302</v>
      </c>
      <c r="C151" s="19">
        <v>0</v>
      </c>
      <c r="D151" s="13">
        <v>0</v>
      </c>
      <c r="E151" s="13">
        <v>0</v>
      </c>
      <c r="F151" s="13">
        <v>25704.1</v>
      </c>
      <c r="G151" s="13">
        <v>0</v>
      </c>
      <c r="H151" s="14">
        <f t="shared" si="18"/>
        <v>25704.1</v>
      </c>
      <c r="I151" s="13">
        <v>33186.33</v>
      </c>
      <c r="J151" s="13">
        <v>24108.18</v>
      </c>
      <c r="K151" s="13">
        <v>769.69</v>
      </c>
      <c r="L151" s="13">
        <v>758.39</v>
      </c>
      <c r="M151" s="13">
        <v>770.45</v>
      </c>
      <c r="N151" s="58">
        <f t="shared" si="22"/>
        <v>59593.04</v>
      </c>
      <c r="O151" s="16">
        <f t="shared" si="19"/>
        <v>85297.14</v>
      </c>
      <c r="P151" s="17">
        <v>0</v>
      </c>
      <c r="Q151" s="17">
        <v>0</v>
      </c>
      <c r="R151" s="17">
        <v>0</v>
      </c>
      <c r="S151" s="17">
        <v>1</v>
      </c>
      <c r="T151" s="17">
        <v>0</v>
      </c>
      <c r="U151" s="18">
        <f t="shared" si="20"/>
        <v>1</v>
      </c>
      <c r="V151" s="17">
        <v>19</v>
      </c>
      <c r="W151" s="17">
        <v>8</v>
      </c>
      <c r="X151" s="17">
        <v>5</v>
      </c>
      <c r="Y151" s="17">
        <v>7</v>
      </c>
      <c r="Z151" s="17">
        <v>4</v>
      </c>
      <c r="AA151" s="18">
        <f t="shared" si="25"/>
        <v>43</v>
      </c>
      <c r="AB151" s="11">
        <f t="shared" si="24"/>
        <v>44</v>
      </c>
      <c r="AC151" s="19">
        <v>21066.25</v>
      </c>
      <c r="AD151" s="13">
        <v>11340.7</v>
      </c>
      <c r="AE151" s="13">
        <v>0</v>
      </c>
      <c r="AF151" s="13">
        <v>14184.92</v>
      </c>
      <c r="AG151" s="13">
        <v>0</v>
      </c>
      <c r="AH151" s="15">
        <f t="shared" si="23"/>
        <v>46591.87</v>
      </c>
      <c r="AI151" s="22">
        <f t="shared" si="21"/>
        <v>131889.01</v>
      </c>
      <c r="AJ151" s="20"/>
      <c r="AK151" s="7"/>
      <c r="AL151" s="7"/>
      <c r="AM151" s="7"/>
    </row>
    <row r="152" spans="1:39" x14ac:dyDescent="0.25">
      <c r="A152" s="30" t="s">
        <v>200</v>
      </c>
      <c r="B152" s="30" t="s">
        <v>303</v>
      </c>
      <c r="C152" s="19">
        <v>0</v>
      </c>
      <c r="D152" s="13">
        <v>0</v>
      </c>
      <c r="E152" s="13">
        <v>0</v>
      </c>
      <c r="F152" s="13">
        <v>0</v>
      </c>
      <c r="G152" s="13">
        <v>0</v>
      </c>
      <c r="H152" s="14">
        <f t="shared" si="18"/>
        <v>0</v>
      </c>
      <c r="I152" s="13">
        <v>0</v>
      </c>
      <c r="J152" s="13">
        <v>0</v>
      </c>
      <c r="K152" s="13">
        <v>0</v>
      </c>
      <c r="L152" s="13">
        <v>0</v>
      </c>
      <c r="M152" s="13">
        <v>0</v>
      </c>
      <c r="N152" s="58">
        <f t="shared" si="22"/>
        <v>0</v>
      </c>
      <c r="O152" s="16">
        <f t="shared" si="19"/>
        <v>0</v>
      </c>
      <c r="P152" s="17"/>
      <c r="Q152" s="17"/>
      <c r="R152" s="17"/>
      <c r="S152" s="17"/>
      <c r="T152" s="17"/>
      <c r="U152" s="18">
        <f t="shared" si="20"/>
        <v>0</v>
      </c>
      <c r="V152" s="17"/>
      <c r="W152" s="17"/>
      <c r="X152" s="17"/>
      <c r="Y152" s="17"/>
      <c r="Z152" s="17"/>
      <c r="AA152" s="18">
        <f t="shared" si="25"/>
        <v>0</v>
      </c>
      <c r="AB152" s="11">
        <f t="shared" si="24"/>
        <v>0</v>
      </c>
      <c r="AC152" s="19"/>
      <c r="AD152" s="13"/>
      <c r="AE152" s="13"/>
      <c r="AF152" s="13"/>
      <c r="AG152" s="13"/>
      <c r="AH152" s="15">
        <f t="shared" si="23"/>
        <v>0</v>
      </c>
      <c r="AI152" s="22">
        <f t="shared" si="21"/>
        <v>0</v>
      </c>
      <c r="AJ152" s="20" t="s">
        <v>201</v>
      </c>
      <c r="AK152" s="7"/>
      <c r="AL152" s="7"/>
      <c r="AM152" s="7"/>
    </row>
    <row r="153" spans="1:39" x14ac:dyDescent="0.25">
      <c r="A153" s="21" t="s">
        <v>202</v>
      </c>
      <c r="B153" s="23" t="s">
        <v>302</v>
      </c>
      <c r="C153" s="19">
        <v>1132</v>
      </c>
      <c r="D153" s="13">
        <v>0</v>
      </c>
      <c r="E153" s="13">
        <v>6586.99</v>
      </c>
      <c r="F153" s="13">
        <v>18389.2</v>
      </c>
      <c r="G153" s="13">
        <v>0</v>
      </c>
      <c r="H153" s="14">
        <f t="shared" si="18"/>
        <v>26108.190000000002</v>
      </c>
      <c r="I153" s="13">
        <v>6178.58</v>
      </c>
      <c r="J153" s="13">
        <v>2280.21</v>
      </c>
      <c r="K153" s="13">
        <v>19711.2</v>
      </c>
      <c r="L153" s="13">
        <v>90820.12</v>
      </c>
      <c r="M153" s="13">
        <v>4884.6899999999996</v>
      </c>
      <c r="N153" s="58">
        <f t="shared" si="22"/>
        <v>123874.8</v>
      </c>
      <c r="O153" s="16">
        <f t="shared" si="19"/>
        <v>149982.99</v>
      </c>
      <c r="P153" s="17"/>
      <c r="Q153" s="17"/>
      <c r="R153" s="17"/>
      <c r="S153" s="17"/>
      <c r="T153" s="17"/>
      <c r="U153" s="18">
        <f t="shared" si="20"/>
        <v>0</v>
      </c>
      <c r="V153" s="17">
        <v>22</v>
      </c>
      <c r="W153" s="17">
        <v>14</v>
      </c>
      <c r="X153" s="17">
        <v>43</v>
      </c>
      <c r="Y153" s="17">
        <v>30</v>
      </c>
      <c r="Z153" s="17">
        <v>24</v>
      </c>
      <c r="AA153" s="18">
        <f t="shared" si="25"/>
        <v>133</v>
      </c>
      <c r="AB153" s="11">
        <f t="shared" si="24"/>
        <v>133</v>
      </c>
      <c r="AC153" s="19"/>
      <c r="AD153" s="13"/>
      <c r="AE153" s="13"/>
      <c r="AF153" s="13"/>
      <c r="AG153" s="13"/>
      <c r="AH153" s="15">
        <f t="shared" si="23"/>
        <v>0</v>
      </c>
      <c r="AI153" s="22">
        <f t="shared" si="21"/>
        <v>149982.99</v>
      </c>
      <c r="AJ153" s="20" t="s">
        <v>203</v>
      </c>
      <c r="AK153" s="7"/>
      <c r="AL153" s="7"/>
      <c r="AM153" s="7"/>
    </row>
    <row r="154" spans="1:39" x14ac:dyDescent="0.25">
      <c r="A154" s="23" t="s">
        <v>204</v>
      </c>
      <c r="B154" s="23" t="s">
        <v>302</v>
      </c>
      <c r="C154" s="19">
        <v>60761</v>
      </c>
      <c r="D154" s="13">
        <v>12262</v>
      </c>
      <c r="E154" s="13">
        <v>11785</v>
      </c>
      <c r="F154" s="13">
        <v>11041</v>
      </c>
      <c r="G154" s="13">
        <v>27955</v>
      </c>
      <c r="H154" s="14">
        <f t="shared" si="18"/>
        <v>123804</v>
      </c>
      <c r="I154" s="13">
        <v>2019</v>
      </c>
      <c r="J154" s="13">
        <v>17672</v>
      </c>
      <c r="K154" s="13">
        <v>5816</v>
      </c>
      <c r="L154" s="13">
        <v>46513</v>
      </c>
      <c r="M154" s="13">
        <v>10010</v>
      </c>
      <c r="N154" s="58">
        <f t="shared" si="22"/>
        <v>82030</v>
      </c>
      <c r="O154" s="16">
        <f t="shared" si="19"/>
        <v>205834</v>
      </c>
      <c r="P154" s="17"/>
      <c r="Q154" s="17"/>
      <c r="R154" s="17"/>
      <c r="S154" s="17"/>
      <c r="T154" s="17"/>
      <c r="U154" s="18">
        <f t="shared" si="20"/>
        <v>0</v>
      </c>
      <c r="V154" s="17"/>
      <c r="W154" s="17">
        <v>9</v>
      </c>
      <c r="X154" s="17"/>
      <c r="Y154" s="17">
        <v>9</v>
      </c>
      <c r="Z154" s="17">
        <v>8</v>
      </c>
      <c r="AA154" s="18">
        <f t="shared" si="25"/>
        <v>26</v>
      </c>
      <c r="AB154" s="11">
        <f t="shared" si="24"/>
        <v>26</v>
      </c>
      <c r="AC154" s="19">
        <v>299567</v>
      </c>
      <c r="AD154" s="13">
        <v>192361</v>
      </c>
      <c r="AE154" s="13">
        <v>112363</v>
      </c>
      <c r="AF154" s="13">
        <v>201968</v>
      </c>
      <c r="AG154" s="13">
        <v>164840</v>
      </c>
      <c r="AH154" s="15">
        <f t="shared" si="23"/>
        <v>971099</v>
      </c>
      <c r="AI154" s="22">
        <f t="shared" si="21"/>
        <v>1176933</v>
      </c>
      <c r="AJ154" s="20" t="s">
        <v>205</v>
      </c>
      <c r="AK154" s="7"/>
      <c r="AL154" s="7"/>
      <c r="AM154" s="7"/>
    </row>
    <row r="155" spans="1:39" x14ac:dyDescent="0.25">
      <c r="A155" s="23" t="s">
        <v>206</v>
      </c>
      <c r="B155" s="23" t="s">
        <v>302</v>
      </c>
      <c r="C155" s="19">
        <v>0</v>
      </c>
      <c r="D155" s="13">
        <v>0</v>
      </c>
      <c r="E155" s="13">
        <v>0</v>
      </c>
      <c r="F155" s="13">
        <v>0</v>
      </c>
      <c r="G155" s="13">
        <v>0</v>
      </c>
      <c r="H155" s="14">
        <f t="shared" si="18"/>
        <v>0</v>
      </c>
      <c r="I155" s="13">
        <v>330.83</v>
      </c>
      <c r="J155" s="13">
        <v>150</v>
      </c>
      <c r="K155" s="13">
        <v>0</v>
      </c>
      <c r="L155" s="13">
        <v>55</v>
      </c>
      <c r="M155" s="13">
        <v>811</v>
      </c>
      <c r="N155" s="58">
        <f t="shared" si="22"/>
        <v>1346.83</v>
      </c>
      <c r="O155" s="16">
        <f t="shared" si="19"/>
        <v>1346.83</v>
      </c>
      <c r="P155" s="17">
        <v>0</v>
      </c>
      <c r="Q155" s="17">
        <v>0</v>
      </c>
      <c r="R155" s="17">
        <v>0</v>
      </c>
      <c r="S155" s="17">
        <v>0</v>
      </c>
      <c r="T155" s="17">
        <v>0</v>
      </c>
      <c r="U155" s="18">
        <f t="shared" si="20"/>
        <v>0</v>
      </c>
      <c r="V155" s="17">
        <v>0</v>
      </c>
      <c r="W155" s="17">
        <v>0</v>
      </c>
      <c r="X155" s="17">
        <v>0</v>
      </c>
      <c r="Y155" s="17">
        <v>0</v>
      </c>
      <c r="Z155" s="17">
        <v>0</v>
      </c>
      <c r="AA155" s="18">
        <f t="shared" si="25"/>
        <v>0</v>
      </c>
      <c r="AB155" s="11">
        <f t="shared" si="24"/>
        <v>0</v>
      </c>
      <c r="AC155" s="19"/>
      <c r="AD155" s="13"/>
      <c r="AE155" s="13"/>
      <c r="AF155" s="13"/>
      <c r="AG155" s="13"/>
      <c r="AH155" s="15">
        <f t="shared" si="23"/>
        <v>0</v>
      </c>
      <c r="AI155" s="22">
        <f t="shared" si="21"/>
        <v>1346.83</v>
      </c>
      <c r="AJ155" s="20" t="s">
        <v>207</v>
      </c>
      <c r="AK155" s="7"/>
      <c r="AL155" s="7"/>
      <c r="AM155" s="7"/>
    </row>
    <row r="156" spans="1:39" x14ac:dyDescent="0.25">
      <c r="A156" s="23" t="s">
        <v>208</v>
      </c>
      <c r="B156" s="23" t="s">
        <v>302</v>
      </c>
      <c r="C156" s="19">
        <v>29941</v>
      </c>
      <c r="D156" s="13">
        <v>42893</v>
      </c>
      <c r="E156" s="13">
        <v>8194</v>
      </c>
      <c r="F156" s="13">
        <v>349.98</v>
      </c>
      <c r="G156" s="13">
        <v>405</v>
      </c>
      <c r="H156" s="14">
        <f t="shared" si="18"/>
        <v>81782.98</v>
      </c>
      <c r="I156" s="13">
        <v>11880</v>
      </c>
      <c r="J156" s="13">
        <v>26086</v>
      </c>
      <c r="K156" s="13">
        <v>30918</v>
      </c>
      <c r="L156" s="13">
        <v>450</v>
      </c>
      <c r="M156" s="13">
        <v>0</v>
      </c>
      <c r="N156" s="58">
        <f t="shared" si="22"/>
        <v>69334</v>
      </c>
      <c r="O156" s="16">
        <f t="shared" si="19"/>
        <v>151116.97999999998</v>
      </c>
      <c r="P156" s="17">
        <v>6</v>
      </c>
      <c r="Q156" s="17">
        <v>17</v>
      </c>
      <c r="R156" s="17">
        <v>14</v>
      </c>
      <c r="S156" s="17">
        <v>10</v>
      </c>
      <c r="T156" s="17">
        <v>12</v>
      </c>
      <c r="U156" s="18">
        <f t="shared" si="20"/>
        <v>59</v>
      </c>
      <c r="V156" s="17">
        <v>44</v>
      </c>
      <c r="W156" s="17">
        <v>34</v>
      </c>
      <c r="X156" s="17">
        <v>33</v>
      </c>
      <c r="Y156" s="17">
        <v>21</v>
      </c>
      <c r="Z156" s="17">
        <v>35</v>
      </c>
      <c r="AA156" s="18">
        <f t="shared" si="25"/>
        <v>167</v>
      </c>
      <c r="AB156" s="11">
        <f t="shared" si="24"/>
        <v>226</v>
      </c>
      <c r="AC156" s="19"/>
      <c r="AD156" s="13"/>
      <c r="AE156" s="13"/>
      <c r="AF156" s="13"/>
      <c r="AG156" s="13"/>
      <c r="AH156" s="15">
        <f t="shared" si="23"/>
        <v>0</v>
      </c>
      <c r="AI156" s="22">
        <f t="shared" si="21"/>
        <v>151116.97999999998</v>
      </c>
      <c r="AJ156" s="20" t="s">
        <v>209</v>
      </c>
      <c r="AK156" s="7"/>
      <c r="AL156" s="7"/>
      <c r="AM156" s="7"/>
    </row>
    <row r="157" spans="1:39" x14ac:dyDescent="0.25">
      <c r="A157" s="37" t="s">
        <v>210</v>
      </c>
      <c r="B157" s="23" t="s">
        <v>302</v>
      </c>
      <c r="C157" s="19">
        <v>0</v>
      </c>
      <c r="D157" s="13">
        <v>1750</v>
      </c>
      <c r="E157" s="13">
        <v>3500</v>
      </c>
      <c r="F157" s="13">
        <v>5000</v>
      </c>
      <c r="G157" s="13">
        <v>0</v>
      </c>
      <c r="H157" s="14">
        <f t="shared" si="18"/>
        <v>10250</v>
      </c>
      <c r="I157" s="13">
        <v>6778.66</v>
      </c>
      <c r="J157" s="13">
        <v>10928.12</v>
      </c>
      <c r="K157" s="13">
        <v>6968.31</v>
      </c>
      <c r="L157" s="13">
        <v>6419.51</v>
      </c>
      <c r="M157" s="13">
        <v>4247.59</v>
      </c>
      <c r="N157" s="58">
        <f t="shared" si="22"/>
        <v>35342.19</v>
      </c>
      <c r="O157" s="16">
        <f t="shared" si="19"/>
        <v>45592.19</v>
      </c>
      <c r="P157" s="17">
        <v>0</v>
      </c>
      <c r="Q157" s="17">
        <v>1</v>
      </c>
      <c r="R157" s="17">
        <v>2</v>
      </c>
      <c r="S157" s="17">
        <v>1</v>
      </c>
      <c r="T157" s="17">
        <v>0</v>
      </c>
      <c r="U157" s="18">
        <f t="shared" si="20"/>
        <v>4</v>
      </c>
      <c r="V157" s="17">
        <v>25</v>
      </c>
      <c r="W157" s="17">
        <v>35</v>
      </c>
      <c r="X157" s="17">
        <v>24</v>
      </c>
      <c r="Y157" s="17">
        <v>18</v>
      </c>
      <c r="Z157" s="17">
        <v>16</v>
      </c>
      <c r="AA157" s="18">
        <f t="shared" si="25"/>
        <v>118</v>
      </c>
      <c r="AB157" s="11">
        <f t="shared" si="24"/>
        <v>122</v>
      </c>
      <c r="AC157" s="19">
        <v>0</v>
      </c>
      <c r="AD157" s="13">
        <v>5000</v>
      </c>
      <c r="AE157" s="13">
        <v>1770</v>
      </c>
      <c r="AF157" s="13">
        <v>2656.5</v>
      </c>
      <c r="AG157" s="13">
        <v>13586.5</v>
      </c>
      <c r="AH157" s="15">
        <f t="shared" si="23"/>
        <v>23013</v>
      </c>
      <c r="AI157" s="22">
        <f t="shared" si="21"/>
        <v>68605.19</v>
      </c>
      <c r="AJ157" s="20"/>
      <c r="AK157" s="7"/>
      <c r="AL157" s="7"/>
      <c r="AM157" s="7"/>
    </row>
    <row r="158" spans="1:39" x14ac:dyDescent="0.25">
      <c r="A158" s="7" t="s">
        <v>211</v>
      </c>
      <c r="B158" s="23" t="s">
        <v>302</v>
      </c>
      <c r="C158" s="19">
        <v>36550</v>
      </c>
      <c r="D158" s="13">
        <v>0</v>
      </c>
      <c r="E158" s="13">
        <v>0</v>
      </c>
      <c r="F158" s="13">
        <v>9916</v>
      </c>
      <c r="G158" s="13">
        <v>0</v>
      </c>
      <c r="H158" s="14">
        <f t="shared" si="18"/>
        <v>46466</v>
      </c>
      <c r="I158" s="13">
        <v>22753</v>
      </c>
      <c r="J158" s="13">
        <v>9533</v>
      </c>
      <c r="K158" s="13">
        <v>30198</v>
      </c>
      <c r="L158" s="13">
        <v>12759</v>
      </c>
      <c r="M158" s="13">
        <v>6717</v>
      </c>
      <c r="N158" s="58">
        <f t="shared" si="22"/>
        <v>81960</v>
      </c>
      <c r="O158" s="16">
        <f t="shared" si="19"/>
        <v>128426</v>
      </c>
      <c r="P158" s="17">
        <v>1</v>
      </c>
      <c r="Q158" s="17">
        <v>0</v>
      </c>
      <c r="R158" s="17">
        <v>0</v>
      </c>
      <c r="S158" s="17">
        <v>1</v>
      </c>
      <c r="T158" s="17">
        <v>0</v>
      </c>
      <c r="U158" s="18">
        <f t="shared" si="20"/>
        <v>2</v>
      </c>
      <c r="V158" s="17">
        <v>16</v>
      </c>
      <c r="W158" s="17">
        <v>29</v>
      </c>
      <c r="X158" s="17">
        <v>75</v>
      </c>
      <c r="Y158" s="17">
        <v>60</v>
      </c>
      <c r="Z158" s="17">
        <v>23</v>
      </c>
      <c r="AA158" s="18">
        <f t="shared" si="25"/>
        <v>203</v>
      </c>
      <c r="AB158" s="11">
        <f t="shared" si="24"/>
        <v>205</v>
      </c>
      <c r="AC158" s="19">
        <v>22306</v>
      </c>
      <c r="AD158" s="13">
        <v>0</v>
      </c>
      <c r="AE158" s="13">
        <v>0</v>
      </c>
      <c r="AF158" s="13">
        <v>2306</v>
      </c>
      <c r="AG158" s="13">
        <v>0</v>
      </c>
      <c r="AH158" s="15">
        <f t="shared" si="23"/>
        <v>24612</v>
      </c>
      <c r="AI158" s="22">
        <f t="shared" si="21"/>
        <v>153038</v>
      </c>
      <c r="AJ158" s="20"/>
      <c r="AK158" s="7"/>
      <c r="AL158" s="7"/>
      <c r="AM158" s="7"/>
    </row>
    <row r="159" spans="1:39" x14ac:dyDescent="0.25">
      <c r="A159" s="7" t="s">
        <v>212</v>
      </c>
      <c r="B159" s="23" t="s">
        <v>302</v>
      </c>
      <c r="C159" s="19">
        <v>0</v>
      </c>
      <c r="D159" s="13">
        <v>0</v>
      </c>
      <c r="E159" s="13">
        <v>2887</v>
      </c>
      <c r="F159" s="13">
        <v>0</v>
      </c>
      <c r="G159" s="13">
        <v>0</v>
      </c>
      <c r="H159" s="14">
        <f t="shared" si="18"/>
        <v>2887</v>
      </c>
      <c r="I159" s="13">
        <v>240</v>
      </c>
      <c r="J159" s="13">
        <v>201</v>
      </c>
      <c r="K159" s="13">
        <v>159</v>
      </c>
      <c r="L159" s="13">
        <v>798</v>
      </c>
      <c r="M159" s="13">
        <v>0</v>
      </c>
      <c r="N159" s="58">
        <f t="shared" si="22"/>
        <v>1398</v>
      </c>
      <c r="O159" s="16">
        <f t="shared" si="19"/>
        <v>4285</v>
      </c>
      <c r="P159" s="17">
        <v>0</v>
      </c>
      <c r="Q159" s="17">
        <v>0</v>
      </c>
      <c r="R159" s="17">
        <v>1</v>
      </c>
      <c r="S159" s="17">
        <v>0</v>
      </c>
      <c r="T159" s="17">
        <v>0</v>
      </c>
      <c r="U159" s="18">
        <f t="shared" si="20"/>
        <v>1</v>
      </c>
      <c r="V159" s="17">
        <v>1</v>
      </c>
      <c r="W159" s="17">
        <v>1</v>
      </c>
      <c r="X159" s="17">
        <v>1</v>
      </c>
      <c r="Y159" s="17">
        <v>6</v>
      </c>
      <c r="Z159" s="17">
        <v>0</v>
      </c>
      <c r="AA159" s="18">
        <f t="shared" si="25"/>
        <v>9</v>
      </c>
      <c r="AB159" s="11">
        <f t="shared" si="24"/>
        <v>10</v>
      </c>
      <c r="AC159" s="19">
        <v>0</v>
      </c>
      <c r="AD159" s="13">
        <v>0</v>
      </c>
      <c r="AE159" s="13">
        <v>1956</v>
      </c>
      <c r="AF159" s="13">
        <v>0</v>
      </c>
      <c r="AG159" s="13">
        <v>0</v>
      </c>
      <c r="AH159" s="15">
        <f t="shared" si="23"/>
        <v>1956</v>
      </c>
      <c r="AI159" s="22">
        <f t="shared" si="21"/>
        <v>6241</v>
      </c>
      <c r="AJ159" s="20"/>
      <c r="AK159" s="7"/>
      <c r="AL159" s="7"/>
      <c r="AM159" s="7"/>
    </row>
    <row r="160" spans="1:39" x14ac:dyDescent="0.25">
      <c r="A160" s="7" t="s">
        <v>213</v>
      </c>
      <c r="B160" s="23" t="s">
        <v>302</v>
      </c>
      <c r="C160" s="19">
        <v>0</v>
      </c>
      <c r="D160" s="13">
        <v>35949.46</v>
      </c>
      <c r="E160" s="13">
        <v>44320.55</v>
      </c>
      <c r="F160" s="13">
        <v>4135.96</v>
      </c>
      <c r="G160" s="13">
        <v>0</v>
      </c>
      <c r="H160" s="14">
        <f t="shared" si="18"/>
        <v>84405.970000000016</v>
      </c>
      <c r="I160" s="13">
        <v>8967.6200000000008</v>
      </c>
      <c r="J160" s="13">
        <v>22981.360000000001</v>
      </c>
      <c r="K160" s="13">
        <v>27995.95</v>
      </c>
      <c r="L160" s="13">
        <v>21513.55</v>
      </c>
      <c r="M160" s="13">
        <v>7328.94</v>
      </c>
      <c r="N160" s="58">
        <f t="shared" si="22"/>
        <v>88787.420000000013</v>
      </c>
      <c r="O160" s="16">
        <f t="shared" si="19"/>
        <v>173193.39</v>
      </c>
      <c r="P160" s="17">
        <v>0</v>
      </c>
      <c r="Q160" s="17">
        <v>3</v>
      </c>
      <c r="R160" s="17">
        <v>3</v>
      </c>
      <c r="S160" s="17">
        <v>1</v>
      </c>
      <c r="T160" s="17">
        <v>0</v>
      </c>
      <c r="U160" s="18">
        <f t="shared" si="20"/>
        <v>7</v>
      </c>
      <c r="V160" s="17">
        <v>54</v>
      </c>
      <c r="W160" s="17">
        <v>93</v>
      </c>
      <c r="X160" s="17">
        <v>82</v>
      </c>
      <c r="Y160" s="17">
        <v>90</v>
      </c>
      <c r="Z160" s="17">
        <v>23</v>
      </c>
      <c r="AA160" s="18">
        <f t="shared" si="25"/>
        <v>342</v>
      </c>
      <c r="AB160" s="11">
        <f t="shared" si="24"/>
        <v>349</v>
      </c>
      <c r="AC160" s="19"/>
      <c r="AD160" s="13"/>
      <c r="AE160" s="13"/>
      <c r="AF160" s="13"/>
      <c r="AG160" s="13"/>
      <c r="AH160" s="15">
        <f t="shared" si="23"/>
        <v>0</v>
      </c>
      <c r="AI160" s="22">
        <f t="shared" si="21"/>
        <v>173193.39</v>
      </c>
      <c r="AJ160" s="20"/>
      <c r="AK160" s="7"/>
      <c r="AL160" s="7"/>
      <c r="AM160" s="7"/>
    </row>
    <row r="161" spans="1:39" x14ac:dyDescent="0.25">
      <c r="A161" s="7" t="s">
        <v>214</v>
      </c>
      <c r="B161" s="23" t="s">
        <v>302</v>
      </c>
      <c r="C161" s="19">
        <v>0</v>
      </c>
      <c r="D161" s="13">
        <v>0</v>
      </c>
      <c r="E161" s="13">
        <v>0</v>
      </c>
      <c r="F161" s="13">
        <v>0</v>
      </c>
      <c r="G161" s="13">
        <v>0</v>
      </c>
      <c r="H161" s="14">
        <f t="shared" si="18"/>
        <v>0</v>
      </c>
      <c r="I161" s="13">
        <v>188.7</v>
      </c>
      <c r="J161" s="13">
        <v>0</v>
      </c>
      <c r="K161" s="13">
        <v>0</v>
      </c>
      <c r="L161" s="13">
        <v>0</v>
      </c>
      <c r="M161" s="13">
        <v>0</v>
      </c>
      <c r="N161" s="58">
        <f t="shared" si="22"/>
        <v>188.7</v>
      </c>
      <c r="O161" s="16">
        <f t="shared" si="19"/>
        <v>188.7</v>
      </c>
      <c r="P161" s="17">
        <v>0</v>
      </c>
      <c r="Q161" s="17">
        <v>0</v>
      </c>
      <c r="R161" s="17">
        <v>0</v>
      </c>
      <c r="S161" s="17">
        <v>0</v>
      </c>
      <c r="T161" s="17">
        <v>0</v>
      </c>
      <c r="U161" s="18">
        <f t="shared" si="20"/>
        <v>0</v>
      </c>
      <c r="V161" s="17">
        <v>1</v>
      </c>
      <c r="W161" s="17">
        <v>0</v>
      </c>
      <c r="X161" s="17">
        <v>0</v>
      </c>
      <c r="Y161" s="17">
        <v>0</v>
      </c>
      <c r="Z161" s="17">
        <v>0</v>
      </c>
      <c r="AA161" s="18">
        <f t="shared" si="25"/>
        <v>1</v>
      </c>
      <c r="AB161" s="11">
        <f t="shared" si="24"/>
        <v>1</v>
      </c>
      <c r="AC161" s="19">
        <v>0</v>
      </c>
      <c r="AD161" s="13">
        <v>0</v>
      </c>
      <c r="AE161" s="13">
        <v>0</v>
      </c>
      <c r="AF161" s="13">
        <v>0</v>
      </c>
      <c r="AG161" s="13">
        <v>0</v>
      </c>
      <c r="AH161" s="15">
        <f t="shared" si="23"/>
        <v>0</v>
      </c>
      <c r="AI161" s="22">
        <f t="shared" si="21"/>
        <v>188.7</v>
      </c>
      <c r="AJ161" s="20"/>
      <c r="AK161" s="7"/>
      <c r="AL161" s="7"/>
      <c r="AM161" s="7"/>
    </row>
    <row r="162" spans="1:39" x14ac:dyDescent="0.25">
      <c r="A162" s="7" t="s">
        <v>215</v>
      </c>
      <c r="B162" s="23" t="s">
        <v>302</v>
      </c>
      <c r="C162" s="19">
        <v>0</v>
      </c>
      <c r="D162" s="13">
        <v>0</v>
      </c>
      <c r="E162" s="13">
        <v>230</v>
      </c>
      <c r="F162" s="13">
        <v>2973.74</v>
      </c>
      <c r="G162" s="13">
        <v>0</v>
      </c>
      <c r="H162" s="14">
        <f t="shared" si="18"/>
        <v>3203.74</v>
      </c>
      <c r="I162" s="13">
        <v>23475.75</v>
      </c>
      <c r="J162" s="13">
        <v>5135.74</v>
      </c>
      <c r="K162" s="13">
        <v>1233.8</v>
      </c>
      <c r="L162" s="13">
        <v>3594.24</v>
      </c>
      <c r="M162" s="13">
        <v>2032.32</v>
      </c>
      <c r="N162" s="58">
        <f t="shared" si="22"/>
        <v>35471.85</v>
      </c>
      <c r="O162" s="16">
        <f t="shared" si="19"/>
        <v>38675.589999999997</v>
      </c>
      <c r="P162" s="17">
        <v>0</v>
      </c>
      <c r="Q162" s="17">
        <v>0</v>
      </c>
      <c r="R162" s="17">
        <v>1</v>
      </c>
      <c r="S162" s="17">
        <v>2</v>
      </c>
      <c r="T162" s="17">
        <v>0</v>
      </c>
      <c r="U162" s="18">
        <f t="shared" si="20"/>
        <v>3</v>
      </c>
      <c r="V162" s="17">
        <v>21</v>
      </c>
      <c r="W162" s="17">
        <v>11</v>
      </c>
      <c r="X162" s="17">
        <v>6</v>
      </c>
      <c r="Y162" s="17">
        <v>20</v>
      </c>
      <c r="Z162" s="17">
        <v>9</v>
      </c>
      <c r="AA162" s="18">
        <f t="shared" si="25"/>
        <v>67</v>
      </c>
      <c r="AB162" s="11">
        <f t="shared" si="24"/>
        <v>70</v>
      </c>
      <c r="AC162" s="19">
        <v>6860.56</v>
      </c>
      <c r="AD162" s="13">
        <v>24822</v>
      </c>
      <c r="AE162" s="13">
        <v>1677</v>
      </c>
      <c r="AF162" s="13">
        <v>1594.92</v>
      </c>
      <c r="AG162" s="13">
        <v>28070.3</v>
      </c>
      <c r="AH162" s="15">
        <f t="shared" si="23"/>
        <v>63024.78</v>
      </c>
      <c r="AI162" s="22">
        <f t="shared" si="21"/>
        <v>101700.37</v>
      </c>
      <c r="AJ162" s="20"/>
      <c r="AK162" s="7"/>
      <c r="AL162" s="7"/>
      <c r="AM162" s="7"/>
    </row>
    <row r="163" spans="1:39" x14ac:dyDescent="0.25">
      <c r="A163" s="7" t="s">
        <v>216</v>
      </c>
      <c r="B163" s="30" t="s">
        <v>303</v>
      </c>
      <c r="C163" s="19">
        <v>0</v>
      </c>
      <c r="D163" s="13">
        <v>0</v>
      </c>
      <c r="E163" s="13">
        <v>0</v>
      </c>
      <c r="F163" s="13">
        <v>0</v>
      </c>
      <c r="G163" s="13">
        <v>0</v>
      </c>
      <c r="H163" s="14">
        <f t="shared" si="18"/>
        <v>0</v>
      </c>
      <c r="I163" s="13">
        <v>0</v>
      </c>
      <c r="J163" s="13">
        <v>0</v>
      </c>
      <c r="K163" s="13">
        <v>0</v>
      </c>
      <c r="L163" s="13">
        <v>0</v>
      </c>
      <c r="M163" s="13">
        <v>0</v>
      </c>
      <c r="N163" s="58">
        <f t="shared" si="22"/>
        <v>0</v>
      </c>
      <c r="O163" s="16">
        <f t="shared" si="19"/>
        <v>0</v>
      </c>
      <c r="P163" s="17"/>
      <c r="Q163" s="17"/>
      <c r="R163" s="17"/>
      <c r="S163" s="17"/>
      <c r="T163" s="17"/>
      <c r="U163" s="18">
        <f t="shared" si="20"/>
        <v>0</v>
      </c>
      <c r="V163" s="17"/>
      <c r="W163" s="17"/>
      <c r="X163" s="17"/>
      <c r="Y163" s="17"/>
      <c r="Z163" s="17"/>
      <c r="AA163" s="18">
        <f t="shared" si="25"/>
        <v>0</v>
      </c>
      <c r="AB163" s="11">
        <f t="shared" si="24"/>
        <v>0</v>
      </c>
      <c r="AC163" s="19"/>
      <c r="AD163" s="13"/>
      <c r="AE163" s="13"/>
      <c r="AF163" s="13"/>
      <c r="AG163" s="13"/>
      <c r="AH163" s="15">
        <f t="shared" si="23"/>
        <v>0</v>
      </c>
      <c r="AI163" s="22">
        <f t="shared" si="21"/>
        <v>0</v>
      </c>
      <c r="AJ163" s="20"/>
      <c r="AK163" s="7"/>
      <c r="AL163" s="7"/>
      <c r="AM163" s="7"/>
    </row>
    <row r="164" spans="1:39" x14ac:dyDescent="0.25">
      <c r="A164" s="7" t="s">
        <v>217</v>
      </c>
      <c r="B164" s="23" t="s">
        <v>302</v>
      </c>
      <c r="C164" s="19">
        <v>31951.3</v>
      </c>
      <c r="D164" s="13">
        <v>22204</v>
      </c>
      <c r="E164" s="13">
        <v>0</v>
      </c>
      <c r="F164" s="13">
        <v>2004</v>
      </c>
      <c r="G164" s="13">
        <v>0</v>
      </c>
      <c r="H164" s="14">
        <f t="shared" si="18"/>
        <v>56159.3</v>
      </c>
      <c r="I164" s="13">
        <v>8140.06</v>
      </c>
      <c r="J164" s="13">
        <v>39806.94</v>
      </c>
      <c r="K164" s="13">
        <v>10644.41</v>
      </c>
      <c r="L164" s="13">
        <v>21538.54</v>
      </c>
      <c r="M164" s="13">
        <v>22718.83</v>
      </c>
      <c r="N164" s="58">
        <f t="shared" si="22"/>
        <v>102848.78000000001</v>
      </c>
      <c r="O164" s="16">
        <f t="shared" si="19"/>
        <v>159008.08000000002</v>
      </c>
      <c r="P164" s="17">
        <v>3</v>
      </c>
      <c r="Q164" s="17">
        <v>2</v>
      </c>
      <c r="R164" s="17">
        <v>0</v>
      </c>
      <c r="S164" s="17">
        <v>1</v>
      </c>
      <c r="T164" s="17">
        <v>0</v>
      </c>
      <c r="U164" s="18">
        <f t="shared" si="20"/>
        <v>6</v>
      </c>
      <c r="V164" s="17">
        <v>16</v>
      </c>
      <c r="W164" s="17">
        <v>60</v>
      </c>
      <c r="X164" s="17">
        <v>20</v>
      </c>
      <c r="Y164" s="17">
        <v>39</v>
      </c>
      <c r="Z164" s="17">
        <v>59</v>
      </c>
      <c r="AA164" s="18">
        <f t="shared" si="25"/>
        <v>194</v>
      </c>
      <c r="AB164" s="11">
        <f t="shared" si="24"/>
        <v>200</v>
      </c>
      <c r="AC164" s="19">
        <v>72002.960000000006</v>
      </c>
      <c r="AD164" s="13">
        <v>42928.13</v>
      </c>
      <c r="AE164" s="13">
        <v>6797.84</v>
      </c>
      <c r="AF164" s="13">
        <v>13121</v>
      </c>
      <c r="AG164" s="13">
        <v>360</v>
      </c>
      <c r="AH164" s="15">
        <f t="shared" si="23"/>
        <v>135209.93</v>
      </c>
      <c r="AI164" s="22">
        <f t="shared" si="21"/>
        <v>294218.01</v>
      </c>
      <c r="AJ164" s="20"/>
      <c r="AK164" s="7"/>
      <c r="AL164" s="7"/>
      <c r="AM164" s="7"/>
    </row>
    <row r="165" spans="1:39" x14ac:dyDescent="0.25">
      <c r="A165" s="23" t="s">
        <v>218</v>
      </c>
      <c r="B165" s="23" t="s">
        <v>302</v>
      </c>
      <c r="C165" s="19">
        <v>3893.5</v>
      </c>
      <c r="D165" s="13">
        <v>43263.16</v>
      </c>
      <c r="E165" s="13">
        <v>21457.05</v>
      </c>
      <c r="F165" s="13">
        <v>32754.9</v>
      </c>
      <c r="G165" s="13">
        <v>2374189.4700000002</v>
      </c>
      <c r="H165" s="14">
        <f t="shared" si="18"/>
        <v>2475558.08</v>
      </c>
      <c r="I165" s="13">
        <v>11615.49</v>
      </c>
      <c r="J165" s="13">
        <v>9108.08</v>
      </c>
      <c r="K165" s="13">
        <v>31012.55</v>
      </c>
      <c r="L165" s="13">
        <v>23291.759999999998</v>
      </c>
      <c r="M165" s="13">
        <v>3601.8</v>
      </c>
      <c r="N165" s="58">
        <f t="shared" si="22"/>
        <v>78629.679999999993</v>
      </c>
      <c r="O165" s="16">
        <f t="shared" si="19"/>
        <v>2554187.7600000002</v>
      </c>
      <c r="P165" s="17"/>
      <c r="Q165" s="17"/>
      <c r="R165" s="17"/>
      <c r="S165" s="17"/>
      <c r="T165" s="17"/>
      <c r="U165" s="18">
        <f t="shared" si="20"/>
        <v>0</v>
      </c>
      <c r="V165" s="17">
        <v>28</v>
      </c>
      <c r="W165" s="17">
        <v>32</v>
      </c>
      <c r="X165" s="17">
        <v>38</v>
      </c>
      <c r="Y165" s="17">
        <v>33</v>
      </c>
      <c r="Z165" s="17">
        <v>11</v>
      </c>
      <c r="AA165" s="18">
        <f t="shared" si="25"/>
        <v>142</v>
      </c>
      <c r="AB165" s="11">
        <f t="shared" si="24"/>
        <v>142</v>
      </c>
      <c r="AC165" s="19">
        <v>55573.74</v>
      </c>
      <c r="AD165" s="13">
        <v>8498.6</v>
      </c>
      <c r="AE165" s="13">
        <v>60991.83</v>
      </c>
      <c r="AF165" s="13">
        <v>16647.400000000001</v>
      </c>
      <c r="AG165" s="13">
        <v>538495.17000000004</v>
      </c>
      <c r="AH165" s="15">
        <f t="shared" si="23"/>
        <v>680206.74</v>
      </c>
      <c r="AI165" s="22">
        <f t="shared" si="21"/>
        <v>3234394.5</v>
      </c>
      <c r="AJ165" s="20" t="s">
        <v>219</v>
      </c>
      <c r="AK165" s="7"/>
      <c r="AL165" s="7"/>
      <c r="AM165" s="7"/>
    </row>
    <row r="166" spans="1:39" x14ac:dyDescent="0.25">
      <c r="A166" s="7" t="s">
        <v>220</v>
      </c>
      <c r="B166" s="23" t="s">
        <v>302</v>
      </c>
      <c r="C166" s="19">
        <v>37676</v>
      </c>
      <c r="D166" s="13">
        <v>1957.15</v>
      </c>
      <c r="E166" s="13">
        <v>51907.5</v>
      </c>
      <c r="F166" s="13">
        <v>14103</v>
      </c>
      <c r="G166" s="13">
        <v>0</v>
      </c>
      <c r="H166" s="14">
        <f t="shared" si="18"/>
        <v>105643.65</v>
      </c>
      <c r="I166" s="13">
        <v>11975.8</v>
      </c>
      <c r="J166" s="13">
        <v>7349.94</v>
      </c>
      <c r="K166" s="13">
        <v>4790.42</v>
      </c>
      <c r="L166" s="13">
        <v>0</v>
      </c>
      <c r="M166" s="13">
        <v>0</v>
      </c>
      <c r="N166" s="58">
        <f t="shared" si="22"/>
        <v>24116.159999999996</v>
      </c>
      <c r="O166" s="16">
        <f t="shared" si="19"/>
        <v>129759.81</v>
      </c>
      <c r="P166" s="17">
        <v>5</v>
      </c>
      <c r="Q166" s="17">
        <v>2</v>
      </c>
      <c r="R166" s="17">
        <v>3</v>
      </c>
      <c r="S166" s="17">
        <v>1</v>
      </c>
      <c r="T166" s="17">
        <v>0</v>
      </c>
      <c r="U166" s="18">
        <f t="shared" si="20"/>
        <v>11</v>
      </c>
      <c r="V166" s="17">
        <v>72</v>
      </c>
      <c r="W166" s="17">
        <v>32</v>
      </c>
      <c r="X166" s="17">
        <v>7</v>
      </c>
      <c r="Y166" s="17">
        <v>0</v>
      </c>
      <c r="Z166" s="17">
        <v>0</v>
      </c>
      <c r="AA166" s="18">
        <f t="shared" si="25"/>
        <v>111</v>
      </c>
      <c r="AB166" s="11">
        <f t="shared" si="24"/>
        <v>122</v>
      </c>
      <c r="AC166" s="19">
        <v>11800</v>
      </c>
      <c r="AD166" s="13">
        <v>1957.15</v>
      </c>
      <c r="AE166" s="13">
        <v>46761.599999999999</v>
      </c>
      <c r="AF166" s="13">
        <v>8103</v>
      </c>
      <c r="AG166" s="13">
        <v>0</v>
      </c>
      <c r="AH166" s="15">
        <f t="shared" si="23"/>
        <v>68621.75</v>
      </c>
      <c r="AI166" s="22">
        <f t="shared" si="21"/>
        <v>198381.56</v>
      </c>
      <c r="AJ166" s="20"/>
      <c r="AK166" s="7"/>
      <c r="AL166" s="7"/>
      <c r="AM166" s="7"/>
    </row>
    <row r="167" spans="1:39" x14ac:dyDescent="0.25">
      <c r="A167" s="7" t="s">
        <v>221</v>
      </c>
      <c r="B167" s="30" t="s">
        <v>303</v>
      </c>
      <c r="C167" s="19">
        <v>0</v>
      </c>
      <c r="D167" s="13">
        <v>0</v>
      </c>
      <c r="E167" s="13">
        <v>0</v>
      </c>
      <c r="F167" s="13">
        <v>0</v>
      </c>
      <c r="G167" s="13">
        <v>0</v>
      </c>
      <c r="H167" s="14">
        <f t="shared" si="18"/>
        <v>0</v>
      </c>
      <c r="I167" s="13">
        <v>0</v>
      </c>
      <c r="J167" s="13">
        <v>0</v>
      </c>
      <c r="K167" s="13">
        <v>0</v>
      </c>
      <c r="L167" s="13">
        <v>0</v>
      </c>
      <c r="M167" s="13">
        <v>0</v>
      </c>
      <c r="N167" s="58">
        <f t="shared" si="22"/>
        <v>0</v>
      </c>
      <c r="O167" s="16">
        <f t="shared" si="19"/>
        <v>0</v>
      </c>
      <c r="P167" s="17"/>
      <c r="Q167" s="17"/>
      <c r="R167" s="17"/>
      <c r="S167" s="17"/>
      <c r="T167" s="17"/>
      <c r="U167" s="18">
        <f t="shared" si="20"/>
        <v>0</v>
      </c>
      <c r="V167" s="17"/>
      <c r="W167" s="17"/>
      <c r="X167" s="17"/>
      <c r="Y167" s="17"/>
      <c r="Z167" s="17"/>
      <c r="AA167" s="18">
        <f t="shared" si="25"/>
        <v>0</v>
      </c>
      <c r="AB167" s="11">
        <f t="shared" si="24"/>
        <v>0</v>
      </c>
      <c r="AC167" s="19"/>
      <c r="AD167" s="13"/>
      <c r="AE167" s="13"/>
      <c r="AF167" s="13"/>
      <c r="AG167" s="13"/>
      <c r="AH167" s="15">
        <f t="shared" si="23"/>
        <v>0</v>
      </c>
      <c r="AI167" s="22">
        <f t="shared" si="21"/>
        <v>0</v>
      </c>
      <c r="AJ167" s="20"/>
      <c r="AK167" s="7"/>
      <c r="AL167" s="7"/>
      <c r="AM167" s="7"/>
    </row>
    <row r="168" spans="1:39" x14ac:dyDescent="0.25">
      <c r="A168" s="7" t="s">
        <v>222</v>
      </c>
      <c r="B168" s="23" t="s">
        <v>302</v>
      </c>
      <c r="C168" s="19">
        <v>0</v>
      </c>
      <c r="D168" s="13">
        <v>0</v>
      </c>
      <c r="E168" s="13">
        <v>0</v>
      </c>
      <c r="F168" s="13">
        <v>0</v>
      </c>
      <c r="G168" s="13">
        <v>0</v>
      </c>
      <c r="H168" s="14">
        <f t="shared" si="18"/>
        <v>0</v>
      </c>
      <c r="I168" s="13">
        <v>6414.25</v>
      </c>
      <c r="J168" s="13">
        <v>10484.77</v>
      </c>
      <c r="K168" s="13">
        <v>20740.8</v>
      </c>
      <c r="L168" s="13">
        <v>3884.78</v>
      </c>
      <c r="M168" s="13">
        <v>0</v>
      </c>
      <c r="N168" s="58">
        <f t="shared" si="22"/>
        <v>41524.6</v>
      </c>
      <c r="O168" s="16">
        <f t="shared" si="19"/>
        <v>41524.6</v>
      </c>
      <c r="P168" s="17">
        <v>0</v>
      </c>
      <c r="Q168" s="17">
        <v>0</v>
      </c>
      <c r="R168" s="17">
        <v>0</v>
      </c>
      <c r="S168" s="17">
        <v>0</v>
      </c>
      <c r="T168" s="17">
        <v>0</v>
      </c>
      <c r="U168" s="18">
        <f t="shared" si="20"/>
        <v>0</v>
      </c>
      <c r="V168" s="17">
        <v>34</v>
      </c>
      <c r="W168" s="17">
        <v>39</v>
      </c>
      <c r="X168" s="17">
        <v>53</v>
      </c>
      <c r="Y168" s="17">
        <v>17</v>
      </c>
      <c r="Z168" s="17"/>
      <c r="AA168" s="18">
        <f t="shared" si="25"/>
        <v>143</v>
      </c>
      <c r="AB168" s="11">
        <f t="shared" si="24"/>
        <v>143</v>
      </c>
      <c r="AC168" s="19">
        <v>605</v>
      </c>
      <c r="AD168" s="13">
        <v>0</v>
      </c>
      <c r="AE168" s="13">
        <v>0</v>
      </c>
      <c r="AF168" s="13">
        <v>0</v>
      </c>
      <c r="AG168" s="13">
        <v>0</v>
      </c>
      <c r="AH168" s="15">
        <v>0</v>
      </c>
      <c r="AI168" s="22">
        <f t="shared" si="21"/>
        <v>41524.6</v>
      </c>
      <c r="AJ168" s="20"/>
      <c r="AK168" s="7"/>
      <c r="AL168" s="7"/>
      <c r="AM168" s="7"/>
    </row>
    <row r="169" spans="1:39" x14ac:dyDescent="0.25">
      <c r="A169" s="7" t="s">
        <v>223</v>
      </c>
      <c r="B169" s="23" t="s">
        <v>302</v>
      </c>
      <c r="C169" s="19">
        <v>23817</v>
      </c>
      <c r="D169" s="13">
        <v>0</v>
      </c>
      <c r="E169" s="13">
        <v>0</v>
      </c>
      <c r="F169" s="13">
        <v>0</v>
      </c>
      <c r="G169" s="13">
        <v>8922</v>
      </c>
      <c r="H169" s="14">
        <f t="shared" si="18"/>
        <v>32739</v>
      </c>
      <c r="I169" s="13">
        <v>5243</v>
      </c>
      <c r="J169" s="13">
        <v>3102</v>
      </c>
      <c r="K169" s="13">
        <v>449</v>
      </c>
      <c r="L169" s="13">
        <v>4176</v>
      </c>
      <c r="M169" s="13">
        <v>440</v>
      </c>
      <c r="N169" s="58">
        <f t="shared" si="22"/>
        <v>13410</v>
      </c>
      <c r="O169" s="16">
        <f t="shared" si="19"/>
        <v>46149</v>
      </c>
      <c r="P169" s="17">
        <v>2</v>
      </c>
      <c r="Q169" s="17">
        <v>0</v>
      </c>
      <c r="R169" s="17">
        <v>0</v>
      </c>
      <c r="S169" s="17">
        <v>0</v>
      </c>
      <c r="T169" s="17">
        <v>1</v>
      </c>
      <c r="U169" s="18">
        <f t="shared" si="20"/>
        <v>3</v>
      </c>
      <c r="V169" s="17">
        <v>21</v>
      </c>
      <c r="W169" s="17">
        <v>11</v>
      </c>
      <c r="X169" s="17">
        <v>4</v>
      </c>
      <c r="Y169" s="17">
        <v>20</v>
      </c>
      <c r="Z169" s="17">
        <v>3</v>
      </c>
      <c r="AA169" s="18">
        <f t="shared" si="25"/>
        <v>59</v>
      </c>
      <c r="AB169" s="11">
        <f t="shared" si="24"/>
        <v>62</v>
      </c>
      <c r="AC169" s="19">
        <v>13302</v>
      </c>
      <c r="AD169" s="13">
        <v>0</v>
      </c>
      <c r="AE169" s="13">
        <v>0</v>
      </c>
      <c r="AF169" s="13">
        <v>0</v>
      </c>
      <c r="AG169" s="13">
        <v>8922</v>
      </c>
      <c r="AH169" s="15">
        <f t="shared" si="23"/>
        <v>22224</v>
      </c>
      <c r="AI169" s="22">
        <f t="shared" si="21"/>
        <v>68373</v>
      </c>
      <c r="AJ169" s="20"/>
      <c r="AK169" s="7"/>
      <c r="AL169" s="7"/>
      <c r="AM169" s="7"/>
    </row>
    <row r="170" spans="1:39" x14ac:dyDescent="0.25">
      <c r="A170" s="23" t="s">
        <v>224</v>
      </c>
      <c r="B170" s="23" t="s">
        <v>302</v>
      </c>
      <c r="C170" s="19">
        <v>0</v>
      </c>
      <c r="D170" s="13">
        <v>0</v>
      </c>
      <c r="E170" s="13">
        <v>0</v>
      </c>
      <c r="F170" s="13">
        <v>0</v>
      </c>
      <c r="G170" s="13">
        <v>0</v>
      </c>
      <c r="H170" s="14">
        <f t="shared" si="18"/>
        <v>0</v>
      </c>
      <c r="I170" s="13">
        <v>142768.79</v>
      </c>
      <c r="J170" s="13">
        <v>24369.5</v>
      </c>
      <c r="K170" s="13">
        <v>1059</v>
      </c>
      <c r="L170" s="13">
        <v>0</v>
      </c>
      <c r="M170" s="13">
        <v>227</v>
      </c>
      <c r="N170" s="58">
        <f t="shared" si="22"/>
        <v>168424.29</v>
      </c>
      <c r="O170" s="16">
        <f t="shared" si="19"/>
        <v>168424.29</v>
      </c>
      <c r="P170" s="17">
        <v>1</v>
      </c>
      <c r="Q170" s="17">
        <v>0</v>
      </c>
      <c r="R170" s="17">
        <v>0</v>
      </c>
      <c r="S170" s="17">
        <v>0</v>
      </c>
      <c r="T170" s="17">
        <v>2</v>
      </c>
      <c r="U170" s="18">
        <f t="shared" si="20"/>
        <v>3</v>
      </c>
      <c r="V170" s="17">
        <v>5</v>
      </c>
      <c r="W170" s="17">
        <v>3</v>
      </c>
      <c r="X170" s="17">
        <v>3</v>
      </c>
      <c r="Y170" s="17">
        <v>0</v>
      </c>
      <c r="Z170" s="17">
        <v>4</v>
      </c>
      <c r="AA170" s="18">
        <f t="shared" si="25"/>
        <v>15</v>
      </c>
      <c r="AB170" s="11">
        <f t="shared" si="24"/>
        <v>18</v>
      </c>
      <c r="AC170" s="19"/>
      <c r="AD170" s="13"/>
      <c r="AE170" s="13"/>
      <c r="AF170" s="13"/>
      <c r="AG170" s="13"/>
      <c r="AH170" s="15">
        <f t="shared" si="23"/>
        <v>0</v>
      </c>
      <c r="AI170" s="22">
        <f t="shared" si="21"/>
        <v>168424.29</v>
      </c>
      <c r="AJ170" s="20" t="s">
        <v>225</v>
      </c>
      <c r="AK170" s="7"/>
      <c r="AL170" s="7"/>
      <c r="AM170" s="7"/>
    </row>
    <row r="171" spans="1:39" x14ac:dyDescent="0.25">
      <c r="A171" s="7" t="s">
        <v>226</v>
      </c>
      <c r="B171" s="23" t="s">
        <v>302</v>
      </c>
      <c r="C171" s="19">
        <v>0</v>
      </c>
      <c r="D171" s="13">
        <v>0</v>
      </c>
      <c r="E171" s="13">
        <v>16750</v>
      </c>
      <c r="F171" s="13">
        <v>0</v>
      </c>
      <c r="G171" s="13">
        <v>0</v>
      </c>
      <c r="H171" s="14">
        <f t="shared" si="18"/>
        <v>16750</v>
      </c>
      <c r="I171" s="13">
        <v>1630.03</v>
      </c>
      <c r="J171" s="13">
        <v>0</v>
      </c>
      <c r="K171" s="13">
        <v>149.5</v>
      </c>
      <c r="L171" s="13">
        <v>95</v>
      </c>
      <c r="M171" s="13">
        <v>10352.41</v>
      </c>
      <c r="N171" s="58">
        <f t="shared" si="22"/>
        <v>12226.94</v>
      </c>
      <c r="O171" s="16">
        <f t="shared" si="19"/>
        <v>28976.940000000002</v>
      </c>
      <c r="P171" s="17">
        <v>0</v>
      </c>
      <c r="Q171" s="17">
        <v>0</v>
      </c>
      <c r="R171" s="17">
        <v>2</v>
      </c>
      <c r="S171" s="17">
        <v>0</v>
      </c>
      <c r="T171" s="17">
        <v>0</v>
      </c>
      <c r="U171" s="18">
        <f t="shared" si="20"/>
        <v>2</v>
      </c>
      <c r="V171" s="17">
        <v>4</v>
      </c>
      <c r="W171" s="17">
        <v>0</v>
      </c>
      <c r="X171" s="17">
        <v>1</v>
      </c>
      <c r="Y171" s="17">
        <v>1</v>
      </c>
      <c r="Z171" s="17">
        <v>8</v>
      </c>
      <c r="AA171" s="18">
        <f t="shared" si="25"/>
        <v>14</v>
      </c>
      <c r="AB171" s="11">
        <f t="shared" si="24"/>
        <v>16</v>
      </c>
      <c r="AC171" s="19">
        <v>321.60000000000002</v>
      </c>
      <c r="AD171" s="13">
        <v>216</v>
      </c>
      <c r="AE171" s="13">
        <v>6865</v>
      </c>
      <c r="AF171" s="13">
        <v>8130.5</v>
      </c>
      <c r="AG171" s="13">
        <v>8605</v>
      </c>
      <c r="AH171" s="15">
        <f t="shared" si="23"/>
        <v>24138.1</v>
      </c>
      <c r="AI171" s="22">
        <f t="shared" si="21"/>
        <v>53115.040000000001</v>
      </c>
      <c r="AJ171" s="20"/>
      <c r="AK171" s="7"/>
      <c r="AL171" s="7"/>
      <c r="AM171" s="7"/>
    </row>
    <row r="172" spans="1:39" x14ac:dyDescent="0.25">
      <c r="A172" s="7" t="s">
        <v>227</v>
      </c>
      <c r="B172" s="23" t="s">
        <v>302</v>
      </c>
      <c r="C172" s="19">
        <v>0</v>
      </c>
      <c r="D172" s="13">
        <v>0</v>
      </c>
      <c r="E172" s="13">
        <v>2677</v>
      </c>
      <c r="F172" s="13">
        <v>6500</v>
      </c>
      <c r="G172" s="13">
        <v>11136.18</v>
      </c>
      <c r="H172" s="14">
        <f t="shared" si="18"/>
        <v>20313.18</v>
      </c>
      <c r="I172" s="13">
        <v>633.75</v>
      </c>
      <c r="J172" s="13">
        <v>3656.35</v>
      </c>
      <c r="K172" s="13">
        <v>570.39</v>
      </c>
      <c r="L172" s="13">
        <v>2680.07</v>
      </c>
      <c r="M172" s="13">
        <v>6597.79</v>
      </c>
      <c r="N172" s="58">
        <f t="shared" si="22"/>
        <v>14138.350000000002</v>
      </c>
      <c r="O172" s="16">
        <f t="shared" si="19"/>
        <v>34451.53</v>
      </c>
      <c r="P172" s="17">
        <v>0</v>
      </c>
      <c r="Q172" s="17">
        <v>0</v>
      </c>
      <c r="R172" s="17"/>
      <c r="S172" s="17"/>
      <c r="T172" s="17"/>
      <c r="U172" s="18">
        <f t="shared" si="20"/>
        <v>0</v>
      </c>
      <c r="V172" s="17"/>
      <c r="W172" s="17"/>
      <c r="X172" s="17"/>
      <c r="Y172" s="17"/>
      <c r="Z172" s="17"/>
      <c r="AA172" s="18">
        <v>21</v>
      </c>
      <c r="AB172" s="11">
        <f t="shared" si="24"/>
        <v>21</v>
      </c>
      <c r="AC172" s="19">
        <v>0</v>
      </c>
      <c r="AD172" s="13">
        <v>0</v>
      </c>
      <c r="AE172" s="13">
        <v>735</v>
      </c>
      <c r="AF172" s="13">
        <v>8283.26</v>
      </c>
      <c r="AG172" s="13">
        <v>17640.939999999999</v>
      </c>
      <c r="AH172" s="15">
        <f t="shared" si="23"/>
        <v>26659.199999999997</v>
      </c>
      <c r="AI172" s="22">
        <f t="shared" si="21"/>
        <v>61110.729999999996</v>
      </c>
      <c r="AJ172" s="20" t="s">
        <v>228</v>
      </c>
      <c r="AK172" s="7"/>
      <c r="AL172" s="7"/>
      <c r="AM172" s="7"/>
    </row>
    <row r="173" spans="1:39" x14ac:dyDescent="0.25">
      <c r="A173" s="7" t="s">
        <v>229</v>
      </c>
      <c r="B173" s="30" t="s">
        <v>303</v>
      </c>
      <c r="C173" s="19">
        <v>0</v>
      </c>
      <c r="D173" s="13">
        <v>0</v>
      </c>
      <c r="E173" s="13">
        <v>0</v>
      </c>
      <c r="F173" s="13">
        <v>0</v>
      </c>
      <c r="G173" s="13">
        <v>0</v>
      </c>
      <c r="H173" s="14">
        <f t="shared" si="18"/>
        <v>0</v>
      </c>
      <c r="I173" s="13">
        <v>0</v>
      </c>
      <c r="J173" s="13">
        <v>0</v>
      </c>
      <c r="K173" s="13">
        <v>0</v>
      </c>
      <c r="L173" s="13">
        <v>0</v>
      </c>
      <c r="M173" s="13">
        <v>0</v>
      </c>
      <c r="N173" s="58">
        <f t="shared" si="22"/>
        <v>0</v>
      </c>
      <c r="O173" s="16">
        <f t="shared" si="19"/>
        <v>0</v>
      </c>
      <c r="P173" s="17"/>
      <c r="Q173" s="17"/>
      <c r="R173" s="17"/>
      <c r="S173" s="17"/>
      <c r="T173" s="17"/>
      <c r="U173" s="18">
        <f t="shared" si="20"/>
        <v>0</v>
      </c>
      <c r="V173" s="17"/>
      <c r="W173" s="17"/>
      <c r="X173" s="17"/>
      <c r="Y173" s="17"/>
      <c r="Z173" s="17"/>
      <c r="AA173" s="18">
        <f t="shared" si="25"/>
        <v>0</v>
      </c>
      <c r="AB173" s="11">
        <f t="shared" si="24"/>
        <v>0</v>
      </c>
      <c r="AC173" s="19"/>
      <c r="AD173" s="13"/>
      <c r="AE173" s="13"/>
      <c r="AF173" s="13"/>
      <c r="AG173" s="13"/>
      <c r="AH173" s="15">
        <f t="shared" si="23"/>
        <v>0</v>
      </c>
      <c r="AI173" s="22">
        <f t="shared" si="21"/>
        <v>0</v>
      </c>
      <c r="AJ173" s="20"/>
      <c r="AK173" s="7"/>
      <c r="AL173" s="7"/>
      <c r="AM173" s="7"/>
    </row>
    <row r="174" spans="1:39" x14ac:dyDescent="0.25">
      <c r="A174" s="7" t="s">
        <v>230</v>
      </c>
      <c r="B174" s="30" t="s">
        <v>303</v>
      </c>
      <c r="C174" s="19">
        <v>0</v>
      </c>
      <c r="D174" s="13">
        <v>0</v>
      </c>
      <c r="E174" s="13">
        <v>0</v>
      </c>
      <c r="F174" s="13">
        <v>0</v>
      </c>
      <c r="G174" s="13">
        <v>0</v>
      </c>
      <c r="H174" s="14">
        <f t="shared" si="18"/>
        <v>0</v>
      </c>
      <c r="I174" s="13">
        <v>0</v>
      </c>
      <c r="J174" s="13">
        <v>0</v>
      </c>
      <c r="K174" s="13">
        <v>0</v>
      </c>
      <c r="L174" s="13">
        <v>0</v>
      </c>
      <c r="M174" s="13">
        <v>0</v>
      </c>
      <c r="N174" s="58">
        <f t="shared" si="22"/>
        <v>0</v>
      </c>
      <c r="O174" s="16">
        <f t="shared" si="19"/>
        <v>0</v>
      </c>
      <c r="P174" s="17"/>
      <c r="Q174" s="17"/>
      <c r="R174" s="17"/>
      <c r="S174" s="17"/>
      <c r="T174" s="17"/>
      <c r="U174" s="18">
        <f t="shared" si="20"/>
        <v>0</v>
      </c>
      <c r="V174" s="17"/>
      <c r="W174" s="17"/>
      <c r="X174" s="17"/>
      <c r="Y174" s="17"/>
      <c r="Z174" s="17"/>
      <c r="AA174" s="18">
        <f t="shared" si="25"/>
        <v>0</v>
      </c>
      <c r="AB174" s="11">
        <f t="shared" si="24"/>
        <v>0</v>
      </c>
      <c r="AC174" s="19"/>
      <c r="AD174" s="13"/>
      <c r="AE174" s="13"/>
      <c r="AF174" s="13"/>
      <c r="AG174" s="13"/>
      <c r="AH174" s="15">
        <f t="shared" si="23"/>
        <v>0</v>
      </c>
      <c r="AI174" s="22">
        <f t="shared" si="21"/>
        <v>0</v>
      </c>
      <c r="AJ174" s="20"/>
      <c r="AK174" s="7"/>
      <c r="AL174" s="7"/>
      <c r="AM174" s="7"/>
    </row>
    <row r="175" spans="1:39" x14ac:dyDescent="0.25">
      <c r="A175" s="7" t="s">
        <v>231</v>
      </c>
      <c r="B175" s="23" t="s">
        <v>302</v>
      </c>
      <c r="C175" s="19">
        <v>43218.71</v>
      </c>
      <c r="D175" s="13">
        <v>0</v>
      </c>
      <c r="E175" s="13">
        <v>0</v>
      </c>
      <c r="F175" s="13">
        <v>0</v>
      </c>
      <c r="G175" s="13">
        <v>2681.93</v>
      </c>
      <c r="H175" s="14">
        <f t="shared" si="18"/>
        <v>45900.639999999999</v>
      </c>
      <c r="I175" s="13">
        <v>9955.7800000000007</v>
      </c>
      <c r="J175" s="13">
        <v>1575.69</v>
      </c>
      <c r="K175" s="13">
        <v>1133.28</v>
      </c>
      <c r="L175" s="13">
        <v>768</v>
      </c>
      <c r="M175" s="13">
        <v>70</v>
      </c>
      <c r="N175" s="58">
        <f t="shared" si="22"/>
        <v>13502.750000000002</v>
      </c>
      <c r="O175" s="16">
        <f t="shared" si="19"/>
        <v>59403.39</v>
      </c>
      <c r="P175" s="17">
        <v>2</v>
      </c>
      <c r="Q175" s="17">
        <v>0</v>
      </c>
      <c r="R175" s="17">
        <v>0</v>
      </c>
      <c r="S175" s="17">
        <v>0</v>
      </c>
      <c r="T175" s="17">
        <v>2</v>
      </c>
      <c r="U175" s="18">
        <f t="shared" si="20"/>
        <v>4</v>
      </c>
      <c r="V175" s="17">
        <v>14</v>
      </c>
      <c r="W175" s="17">
        <v>8</v>
      </c>
      <c r="X175" s="17">
        <v>4</v>
      </c>
      <c r="Y175" s="17">
        <v>6</v>
      </c>
      <c r="Z175" s="17">
        <v>1</v>
      </c>
      <c r="AA175" s="18">
        <f t="shared" si="25"/>
        <v>33</v>
      </c>
      <c r="AB175" s="11">
        <f t="shared" si="24"/>
        <v>37</v>
      </c>
      <c r="AC175" s="19">
        <v>10128.709999999999</v>
      </c>
      <c r="AD175" s="13">
        <v>0</v>
      </c>
      <c r="AE175" s="13">
        <v>0</v>
      </c>
      <c r="AF175" s="13">
        <v>0</v>
      </c>
      <c r="AG175" s="13">
        <v>0</v>
      </c>
      <c r="AH175" s="15">
        <f t="shared" si="23"/>
        <v>10128.709999999999</v>
      </c>
      <c r="AI175" s="22">
        <f t="shared" si="21"/>
        <v>69532.100000000006</v>
      </c>
      <c r="AJ175" s="20"/>
      <c r="AK175" s="7"/>
      <c r="AL175" s="7"/>
      <c r="AM175" s="7"/>
    </row>
    <row r="176" spans="1:39" x14ac:dyDescent="0.25">
      <c r="A176" s="23" t="s">
        <v>232</v>
      </c>
      <c r="B176" s="23" t="s">
        <v>302</v>
      </c>
      <c r="C176" s="19" t="s">
        <v>233</v>
      </c>
      <c r="D176" s="13">
        <v>14335</v>
      </c>
      <c r="E176" s="13">
        <v>6631</v>
      </c>
      <c r="F176" s="13">
        <v>229.44</v>
      </c>
      <c r="G176" s="13">
        <v>200.99</v>
      </c>
      <c r="H176" s="14">
        <f t="shared" si="18"/>
        <v>21396.43</v>
      </c>
      <c r="I176" s="13">
        <v>38419.120000000003</v>
      </c>
      <c r="J176" s="13">
        <v>23376.75</v>
      </c>
      <c r="K176" s="13">
        <v>8016.93</v>
      </c>
      <c r="L176" s="13">
        <v>4500.55</v>
      </c>
      <c r="M176" s="13">
        <v>1429.03</v>
      </c>
      <c r="N176" s="58">
        <f t="shared" si="22"/>
        <v>75742.38</v>
      </c>
      <c r="O176" s="16">
        <f t="shared" si="19"/>
        <v>97138.81</v>
      </c>
      <c r="P176" s="17">
        <v>8</v>
      </c>
      <c r="Q176" s="17">
        <v>4</v>
      </c>
      <c r="R176" s="17">
        <v>4</v>
      </c>
      <c r="S176" s="17">
        <v>4</v>
      </c>
      <c r="T176" s="17">
        <v>4</v>
      </c>
      <c r="U176" s="18">
        <f t="shared" si="20"/>
        <v>24</v>
      </c>
      <c r="V176" s="17">
        <v>141</v>
      </c>
      <c r="W176" s="17">
        <v>73</v>
      </c>
      <c r="X176" s="17">
        <v>55</v>
      </c>
      <c r="Y176" s="17">
        <v>41</v>
      </c>
      <c r="Z176" s="17">
        <v>30</v>
      </c>
      <c r="AA176" s="18">
        <f t="shared" si="25"/>
        <v>340</v>
      </c>
      <c r="AB176" s="11">
        <f t="shared" si="24"/>
        <v>364</v>
      </c>
      <c r="AC176" s="19"/>
      <c r="AD176" s="13"/>
      <c r="AE176" s="13"/>
      <c r="AF176" s="13"/>
      <c r="AG176" s="13"/>
      <c r="AH176" s="15">
        <f t="shared" si="23"/>
        <v>0</v>
      </c>
      <c r="AI176" s="22">
        <f t="shared" si="21"/>
        <v>97138.81</v>
      </c>
      <c r="AJ176" s="20" t="s">
        <v>234</v>
      </c>
      <c r="AK176" s="7"/>
      <c r="AL176" s="7"/>
      <c r="AM176" s="7"/>
    </row>
    <row r="177" spans="1:39" x14ac:dyDescent="0.25">
      <c r="A177" s="7" t="s">
        <v>235</v>
      </c>
      <c r="B177" s="30" t="s">
        <v>303</v>
      </c>
      <c r="C177" s="19">
        <v>0</v>
      </c>
      <c r="D177" s="13">
        <v>0</v>
      </c>
      <c r="E177" s="13">
        <v>0</v>
      </c>
      <c r="F177" s="13">
        <v>0</v>
      </c>
      <c r="G177" s="13">
        <v>0</v>
      </c>
      <c r="H177" s="14">
        <f t="shared" si="18"/>
        <v>0</v>
      </c>
      <c r="I177" s="13">
        <v>0</v>
      </c>
      <c r="J177" s="13">
        <v>0</v>
      </c>
      <c r="K177" s="13">
        <v>0</v>
      </c>
      <c r="L177" s="13">
        <v>0</v>
      </c>
      <c r="M177" s="13">
        <v>0</v>
      </c>
      <c r="N177" s="58">
        <f t="shared" si="22"/>
        <v>0</v>
      </c>
      <c r="O177" s="16">
        <f t="shared" si="19"/>
        <v>0</v>
      </c>
      <c r="P177" s="17"/>
      <c r="Q177" s="17"/>
      <c r="R177" s="17"/>
      <c r="S177" s="17"/>
      <c r="T177" s="17"/>
      <c r="U177" s="18">
        <f t="shared" si="20"/>
        <v>0</v>
      </c>
      <c r="V177" s="17"/>
      <c r="W177" s="17"/>
      <c r="X177" s="17"/>
      <c r="Y177" s="17"/>
      <c r="Z177" s="17"/>
      <c r="AA177" s="18">
        <f t="shared" si="25"/>
        <v>0</v>
      </c>
      <c r="AB177" s="11">
        <f t="shared" si="24"/>
        <v>0</v>
      </c>
      <c r="AC177" s="19"/>
      <c r="AD177" s="13"/>
      <c r="AE177" s="13"/>
      <c r="AF177" s="13"/>
      <c r="AG177" s="13"/>
      <c r="AH177" s="15">
        <f t="shared" si="23"/>
        <v>0</v>
      </c>
      <c r="AI177" s="22">
        <f t="shared" si="21"/>
        <v>0</v>
      </c>
      <c r="AJ177" s="20"/>
      <c r="AK177" s="7"/>
      <c r="AL177" s="7"/>
      <c r="AM177" s="7"/>
    </row>
    <row r="178" spans="1:39" x14ac:dyDescent="0.25">
      <c r="A178" s="7" t="s">
        <v>236</v>
      </c>
      <c r="B178" s="30" t="s">
        <v>303</v>
      </c>
      <c r="C178" s="19">
        <v>0</v>
      </c>
      <c r="D178" s="13">
        <v>0</v>
      </c>
      <c r="E178" s="13">
        <v>0</v>
      </c>
      <c r="F178" s="13">
        <v>0</v>
      </c>
      <c r="G178" s="13">
        <v>0</v>
      </c>
      <c r="H178" s="14">
        <f t="shared" si="18"/>
        <v>0</v>
      </c>
      <c r="I178" s="13">
        <v>0</v>
      </c>
      <c r="J178" s="13">
        <v>0</v>
      </c>
      <c r="K178" s="13">
        <v>0</v>
      </c>
      <c r="L178" s="13">
        <v>0</v>
      </c>
      <c r="M178" s="13">
        <v>0</v>
      </c>
      <c r="N178" s="58">
        <f t="shared" si="22"/>
        <v>0</v>
      </c>
      <c r="O178" s="16">
        <f t="shared" si="19"/>
        <v>0</v>
      </c>
      <c r="P178" s="17"/>
      <c r="Q178" s="17"/>
      <c r="R178" s="17"/>
      <c r="S178" s="17"/>
      <c r="T178" s="17"/>
      <c r="U178" s="18">
        <f t="shared" si="20"/>
        <v>0</v>
      </c>
      <c r="V178" s="17"/>
      <c r="W178" s="17"/>
      <c r="X178" s="17"/>
      <c r="Y178" s="17"/>
      <c r="Z178" s="17"/>
      <c r="AA178" s="18">
        <f t="shared" si="25"/>
        <v>0</v>
      </c>
      <c r="AB178" s="11">
        <f t="shared" si="24"/>
        <v>0</v>
      </c>
      <c r="AC178" s="19"/>
      <c r="AD178" s="13"/>
      <c r="AE178" s="13"/>
      <c r="AF178" s="13"/>
      <c r="AG178" s="13"/>
      <c r="AH178" s="15">
        <f t="shared" si="23"/>
        <v>0</v>
      </c>
      <c r="AI178" s="22">
        <f t="shared" si="21"/>
        <v>0</v>
      </c>
      <c r="AJ178" s="20"/>
      <c r="AK178" s="7"/>
      <c r="AL178" s="7"/>
      <c r="AM178" s="7"/>
    </row>
    <row r="179" spans="1:39" x14ac:dyDescent="0.25">
      <c r="A179" s="7" t="s">
        <v>237</v>
      </c>
      <c r="B179" s="23" t="s">
        <v>302</v>
      </c>
      <c r="C179" s="19">
        <v>13802</v>
      </c>
      <c r="D179" s="13">
        <v>59</v>
      </c>
      <c r="E179" s="13">
        <v>0</v>
      </c>
      <c r="F179" s="13">
        <v>0</v>
      </c>
      <c r="G179" s="13">
        <v>0</v>
      </c>
      <c r="H179" s="14">
        <f t="shared" si="18"/>
        <v>13861</v>
      </c>
      <c r="I179" s="13">
        <v>11713</v>
      </c>
      <c r="J179" s="13">
        <v>20299</v>
      </c>
      <c r="K179" s="13">
        <v>51160</v>
      </c>
      <c r="L179" s="13">
        <v>15533</v>
      </c>
      <c r="M179" s="13">
        <v>21913</v>
      </c>
      <c r="N179" s="58">
        <f t="shared" si="22"/>
        <v>120618</v>
      </c>
      <c r="O179" s="16">
        <f t="shared" si="19"/>
        <v>134479</v>
      </c>
      <c r="P179" s="17">
        <v>1</v>
      </c>
      <c r="Q179" s="17">
        <v>1</v>
      </c>
      <c r="R179" s="17">
        <v>0</v>
      </c>
      <c r="S179" s="17">
        <v>0</v>
      </c>
      <c r="T179" s="17">
        <v>0</v>
      </c>
      <c r="U179" s="18">
        <f t="shared" si="20"/>
        <v>2</v>
      </c>
      <c r="V179" s="17">
        <v>51</v>
      </c>
      <c r="W179" s="17">
        <v>52</v>
      </c>
      <c r="X179" s="17">
        <v>71</v>
      </c>
      <c r="Y179" s="17">
        <v>55</v>
      </c>
      <c r="Z179" s="17">
        <v>86</v>
      </c>
      <c r="AA179" s="18">
        <f t="shared" si="25"/>
        <v>315</v>
      </c>
      <c r="AB179" s="11">
        <f t="shared" si="24"/>
        <v>317</v>
      </c>
      <c r="AC179" s="19"/>
      <c r="AD179" s="13"/>
      <c r="AE179" s="13"/>
      <c r="AF179" s="13"/>
      <c r="AG179" s="13"/>
      <c r="AH179" s="15">
        <f t="shared" si="23"/>
        <v>0</v>
      </c>
      <c r="AI179" s="22">
        <f t="shared" si="21"/>
        <v>134479</v>
      </c>
      <c r="AJ179" s="20"/>
      <c r="AK179" s="7"/>
      <c r="AL179" s="7"/>
      <c r="AM179" s="7"/>
    </row>
    <row r="180" spans="1:39" x14ac:dyDescent="0.25">
      <c r="A180" s="7" t="s">
        <v>238</v>
      </c>
      <c r="B180" s="23" t="s">
        <v>302</v>
      </c>
      <c r="C180" s="19">
        <v>0</v>
      </c>
      <c r="D180" s="13">
        <v>0</v>
      </c>
      <c r="E180" s="13">
        <v>0</v>
      </c>
      <c r="F180" s="13">
        <v>0</v>
      </c>
      <c r="G180" s="13">
        <v>0</v>
      </c>
      <c r="H180" s="14">
        <f t="shared" si="18"/>
        <v>0</v>
      </c>
      <c r="I180" s="13">
        <v>942.22</v>
      </c>
      <c r="J180" s="13">
        <v>460.8</v>
      </c>
      <c r="K180" s="13">
        <v>158</v>
      </c>
      <c r="L180" s="13">
        <v>1060.71</v>
      </c>
      <c r="M180" s="13">
        <v>502.9</v>
      </c>
      <c r="N180" s="58">
        <f t="shared" si="22"/>
        <v>3124.63</v>
      </c>
      <c r="O180" s="16">
        <f t="shared" si="19"/>
        <v>3124.63</v>
      </c>
      <c r="P180" s="17">
        <v>0</v>
      </c>
      <c r="Q180" s="17">
        <v>0</v>
      </c>
      <c r="R180" s="17">
        <v>0</v>
      </c>
      <c r="S180" s="17">
        <v>0</v>
      </c>
      <c r="T180" s="17">
        <v>0</v>
      </c>
      <c r="U180" s="18">
        <f t="shared" si="20"/>
        <v>0</v>
      </c>
      <c r="V180" s="17">
        <v>5</v>
      </c>
      <c r="W180" s="17">
        <v>2</v>
      </c>
      <c r="X180" s="17">
        <v>1</v>
      </c>
      <c r="Y180" s="17">
        <v>6</v>
      </c>
      <c r="Z180" s="17">
        <v>4</v>
      </c>
      <c r="AA180" s="18">
        <f t="shared" si="25"/>
        <v>18</v>
      </c>
      <c r="AB180" s="11">
        <f t="shared" si="24"/>
        <v>18</v>
      </c>
      <c r="AC180" s="19"/>
      <c r="AD180" s="13"/>
      <c r="AE180" s="13"/>
      <c r="AF180" s="13"/>
      <c r="AG180" s="13"/>
      <c r="AH180" s="15">
        <f t="shared" si="23"/>
        <v>0</v>
      </c>
      <c r="AI180" s="22">
        <f t="shared" si="21"/>
        <v>3124.63</v>
      </c>
      <c r="AJ180" s="20"/>
      <c r="AK180" s="7"/>
      <c r="AL180" s="7"/>
      <c r="AM180" s="7"/>
    </row>
    <row r="181" spans="1:39" x14ac:dyDescent="0.25">
      <c r="A181" s="21" t="s">
        <v>239</v>
      </c>
      <c r="B181" s="23" t="s">
        <v>302</v>
      </c>
      <c r="C181" s="19">
        <v>0</v>
      </c>
      <c r="D181" s="13">
        <v>0</v>
      </c>
      <c r="E181" s="13">
        <v>0</v>
      </c>
      <c r="F181" s="13">
        <v>0</v>
      </c>
      <c r="G181" s="13">
        <v>0</v>
      </c>
      <c r="H181" s="14">
        <f t="shared" si="18"/>
        <v>0</v>
      </c>
      <c r="I181" s="13">
        <v>152911</v>
      </c>
      <c r="J181" s="13">
        <v>671593</v>
      </c>
      <c r="K181" s="13">
        <v>734433</v>
      </c>
      <c r="L181" s="13">
        <v>444848</v>
      </c>
      <c r="M181" s="13">
        <v>465156</v>
      </c>
      <c r="N181" s="58">
        <f>SUM(I181:M181)</f>
        <v>2468941</v>
      </c>
      <c r="O181" s="16">
        <f t="shared" si="19"/>
        <v>2468941</v>
      </c>
      <c r="P181" s="17"/>
      <c r="Q181" s="17"/>
      <c r="R181" s="17"/>
      <c r="S181" s="17"/>
      <c r="T181" s="17"/>
      <c r="U181" s="18">
        <f t="shared" si="20"/>
        <v>0</v>
      </c>
      <c r="V181" s="17">
        <v>564</v>
      </c>
      <c r="W181" s="17">
        <v>1005</v>
      </c>
      <c r="X181" s="17">
        <v>392</v>
      </c>
      <c r="Y181" s="17">
        <v>289</v>
      </c>
      <c r="Z181" s="17">
        <v>283</v>
      </c>
      <c r="AA181" s="18">
        <f t="shared" si="25"/>
        <v>2533</v>
      </c>
      <c r="AB181" s="11">
        <f t="shared" si="24"/>
        <v>2533</v>
      </c>
      <c r="AC181" s="19"/>
      <c r="AD181" s="13"/>
      <c r="AE181" s="13"/>
      <c r="AF181" s="13"/>
      <c r="AG181" s="13"/>
      <c r="AH181" s="15">
        <f t="shared" si="23"/>
        <v>0</v>
      </c>
      <c r="AI181" s="22">
        <f t="shared" si="21"/>
        <v>2468941</v>
      </c>
      <c r="AJ181" s="20" t="s">
        <v>240</v>
      </c>
      <c r="AK181" s="7"/>
      <c r="AL181" s="7"/>
      <c r="AM181" s="7"/>
    </row>
    <row r="182" spans="1:39" x14ac:dyDescent="0.25">
      <c r="A182" s="23" t="s">
        <v>241</v>
      </c>
      <c r="B182" s="23" t="s">
        <v>302</v>
      </c>
      <c r="C182" s="19">
        <v>0</v>
      </c>
      <c r="D182" s="13">
        <v>0</v>
      </c>
      <c r="E182" s="13">
        <v>0</v>
      </c>
      <c r="F182" s="13">
        <v>0</v>
      </c>
      <c r="G182" s="13">
        <v>0</v>
      </c>
      <c r="H182" s="14">
        <f t="shared" si="18"/>
        <v>0</v>
      </c>
      <c r="I182" s="13">
        <v>0</v>
      </c>
      <c r="J182" s="13">
        <v>0</v>
      </c>
      <c r="K182" s="13">
        <v>0</v>
      </c>
      <c r="L182" s="13">
        <v>0</v>
      </c>
      <c r="M182" s="13">
        <v>0</v>
      </c>
      <c r="N182" s="58">
        <v>1584.17</v>
      </c>
      <c r="O182" s="16">
        <f t="shared" si="19"/>
        <v>1584.17</v>
      </c>
      <c r="P182" s="17"/>
      <c r="Q182" s="17"/>
      <c r="R182" s="17"/>
      <c r="S182" s="17"/>
      <c r="T182" s="17"/>
      <c r="U182" s="18">
        <v>1</v>
      </c>
      <c r="V182" s="17"/>
      <c r="W182" s="17"/>
      <c r="X182" s="17"/>
      <c r="Y182" s="17"/>
      <c r="Z182" s="17"/>
      <c r="AA182" s="18">
        <v>4</v>
      </c>
      <c r="AB182" s="11">
        <f t="shared" si="24"/>
        <v>5</v>
      </c>
      <c r="AC182" s="19"/>
      <c r="AD182" s="13"/>
      <c r="AE182" s="13"/>
      <c r="AF182" s="13"/>
      <c r="AG182" s="13"/>
      <c r="AH182" s="15">
        <f t="shared" si="23"/>
        <v>0</v>
      </c>
      <c r="AI182" s="22">
        <f t="shared" si="21"/>
        <v>1584.17</v>
      </c>
      <c r="AJ182" s="20" t="s">
        <v>242</v>
      </c>
      <c r="AK182" s="7"/>
      <c r="AL182" s="7"/>
      <c r="AM182" s="7"/>
    </row>
    <row r="183" spans="1:39" x14ac:dyDescent="0.25">
      <c r="A183" s="7" t="s">
        <v>243</v>
      </c>
      <c r="B183" s="30" t="s">
        <v>303</v>
      </c>
      <c r="C183" s="19">
        <v>0</v>
      </c>
      <c r="D183" s="13">
        <v>0</v>
      </c>
      <c r="E183" s="13">
        <v>0</v>
      </c>
      <c r="F183" s="13">
        <v>0</v>
      </c>
      <c r="G183" s="13">
        <v>0</v>
      </c>
      <c r="H183" s="14">
        <f t="shared" si="18"/>
        <v>0</v>
      </c>
      <c r="I183" s="13">
        <v>0</v>
      </c>
      <c r="J183" s="13">
        <v>0</v>
      </c>
      <c r="K183" s="13">
        <v>0</v>
      </c>
      <c r="L183" s="13">
        <v>0</v>
      </c>
      <c r="M183" s="13">
        <v>0</v>
      </c>
      <c r="N183" s="58">
        <f t="shared" si="22"/>
        <v>0</v>
      </c>
      <c r="O183" s="16">
        <f t="shared" si="19"/>
        <v>0</v>
      </c>
      <c r="P183" s="17"/>
      <c r="Q183" s="17"/>
      <c r="R183" s="17"/>
      <c r="S183" s="17"/>
      <c r="T183" s="17"/>
      <c r="U183" s="18">
        <f t="shared" si="20"/>
        <v>0</v>
      </c>
      <c r="V183" s="17"/>
      <c r="W183" s="17"/>
      <c r="X183" s="17"/>
      <c r="Y183" s="17"/>
      <c r="Z183" s="17"/>
      <c r="AA183" s="18">
        <f t="shared" si="25"/>
        <v>0</v>
      </c>
      <c r="AB183" s="11">
        <f t="shared" si="24"/>
        <v>0</v>
      </c>
      <c r="AC183" s="19"/>
      <c r="AD183" s="13"/>
      <c r="AE183" s="13"/>
      <c r="AF183" s="13"/>
      <c r="AG183" s="13"/>
      <c r="AH183" s="15">
        <f t="shared" si="23"/>
        <v>0</v>
      </c>
      <c r="AI183" s="22">
        <f t="shared" si="21"/>
        <v>0</v>
      </c>
      <c r="AJ183" s="20"/>
      <c r="AK183" s="7"/>
      <c r="AL183" s="7"/>
      <c r="AM183" s="7"/>
    </row>
    <row r="184" spans="1:39" x14ac:dyDescent="0.25">
      <c r="A184" s="23" t="s">
        <v>244</v>
      </c>
      <c r="B184" s="23" t="s">
        <v>302</v>
      </c>
      <c r="C184" s="19">
        <v>0</v>
      </c>
      <c r="D184" s="13">
        <v>0</v>
      </c>
      <c r="E184" s="13">
        <v>0</v>
      </c>
      <c r="F184" s="13">
        <v>0</v>
      </c>
      <c r="G184" s="13">
        <v>0</v>
      </c>
      <c r="H184" s="14">
        <v>45691.86</v>
      </c>
      <c r="I184" s="13">
        <v>0</v>
      </c>
      <c r="J184" s="13">
        <v>0</v>
      </c>
      <c r="K184" s="13">
        <v>0</v>
      </c>
      <c r="L184" s="13">
        <v>0</v>
      </c>
      <c r="M184" s="13">
        <v>0</v>
      </c>
      <c r="N184" s="58">
        <v>27178.81</v>
      </c>
      <c r="O184" s="16">
        <f t="shared" si="19"/>
        <v>72870.67</v>
      </c>
      <c r="P184" s="17"/>
      <c r="Q184" s="17"/>
      <c r="R184" s="17"/>
      <c r="S184" s="17"/>
      <c r="T184" s="17"/>
      <c r="U184" s="18">
        <v>5</v>
      </c>
      <c r="V184" s="17"/>
      <c r="W184" s="17"/>
      <c r="X184" s="17"/>
      <c r="Y184" s="17"/>
      <c r="Z184" s="17"/>
      <c r="AA184" s="18">
        <v>99</v>
      </c>
      <c r="AB184" s="11">
        <f t="shared" si="24"/>
        <v>104</v>
      </c>
      <c r="AC184" s="19"/>
      <c r="AD184" s="13"/>
      <c r="AE184" s="13"/>
      <c r="AF184" s="13"/>
      <c r="AG184" s="13"/>
      <c r="AH184" s="15">
        <v>99025.72</v>
      </c>
      <c r="AI184" s="22">
        <f t="shared" si="21"/>
        <v>171896.39</v>
      </c>
      <c r="AJ184" s="20" t="s">
        <v>242</v>
      </c>
      <c r="AK184" s="7"/>
      <c r="AL184" s="7"/>
      <c r="AM184" s="7"/>
    </row>
    <row r="185" spans="1:39" x14ac:dyDescent="0.25">
      <c r="A185" s="7" t="s">
        <v>245</v>
      </c>
      <c r="B185" s="30" t="s">
        <v>303</v>
      </c>
      <c r="C185" s="19">
        <v>0</v>
      </c>
      <c r="D185" s="13">
        <v>0</v>
      </c>
      <c r="E185" s="13">
        <v>0</v>
      </c>
      <c r="F185" s="13">
        <v>0</v>
      </c>
      <c r="G185" s="13">
        <v>0</v>
      </c>
      <c r="H185" s="14">
        <f t="shared" si="18"/>
        <v>0</v>
      </c>
      <c r="I185" s="13">
        <v>0</v>
      </c>
      <c r="J185" s="13">
        <v>0</v>
      </c>
      <c r="K185" s="13">
        <v>0</v>
      </c>
      <c r="L185" s="13">
        <v>0</v>
      </c>
      <c r="M185" s="13">
        <v>0</v>
      </c>
      <c r="N185" s="58">
        <f t="shared" si="22"/>
        <v>0</v>
      </c>
      <c r="O185" s="16">
        <f t="shared" si="19"/>
        <v>0</v>
      </c>
      <c r="P185" s="17"/>
      <c r="Q185" s="17"/>
      <c r="R185" s="17"/>
      <c r="S185" s="17"/>
      <c r="T185" s="17"/>
      <c r="U185" s="18">
        <f t="shared" si="20"/>
        <v>0</v>
      </c>
      <c r="V185" s="17"/>
      <c r="W185" s="17"/>
      <c r="X185" s="17"/>
      <c r="Y185" s="17"/>
      <c r="Z185" s="17"/>
      <c r="AA185" s="18">
        <f t="shared" si="25"/>
        <v>0</v>
      </c>
      <c r="AB185" s="11">
        <f t="shared" si="24"/>
        <v>0</v>
      </c>
      <c r="AC185" s="19"/>
      <c r="AD185" s="13"/>
      <c r="AE185" s="13"/>
      <c r="AF185" s="13"/>
      <c r="AG185" s="13"/>
      <c r="AH185" s="15">
        <f t="shared" si="23"/>
        <v>0</v>
      </c>
      <c r="AI185" s="22">
        <f t="shared" si="21"/>
        <v>0</v>
      </c>
      <c r="AJ185" s="20"/>
      <c r="AK185" s="7"/>
      <c r="AL185" s="7"/>
      <c r="AM185" s="7"/>
    </row>
    <row r="186" spans="1:39" x14ac:dyDescent="0.25">
      <c r="A186" s="23" t="s">
        <v>246</v>
      </c>
      <c r="B186" s="23" t="s">
        <v>302</v>
      </c>
      <c r="C186" s="19">
        <v>0</v>
      </c>
      <c r="D186" s="13">
        <v>26730</v>
      </c>
      <c r="E186" s="13">
        <v>28545.19</v>
      </c>
      <c r="F186" s="13">
        <v>37790.42</v>
      </c>
      <c r="G186" s="13">
        <v>0</v>
      </c>
      <c r="H186" s="14">
        <f t="shared" si="18"/>
        <v>93065.61</v>
      </c>
      <c r="J186" s="13">
        <v>18012.55</v>
      </c>
      <c r="K186" s="13">
        <v>2907.43</v>
      </c>
      <c r="L186" s="13">
        <v>7128.88</v>
      </c>
      <c r="M186" s="13">
        <v>6135.88</v>
      </c>
      <c r="N186" s="58">
        <f>SUM(J186:M186)</f>
        <v>34184.74</v>
      </c>
      <c r="O186" s="16">
        <f t="shared" si="19"/>
        <v>127250.35</v>
      </c>
      <c r="P186" s="17">
        <v>0</v>
      </c>
      <c r="Q186" s="17">
        <v>2</v>
      </c>
      <c r="R186" s="17">
        <v>3</v>
      </c>
      <c r="S186" s="17">
        <v>2</v>
      </c>
      <c r="T186" s="17">
        <v>0</v>
      </c>
      <c r="U186" s="18">
        <f t="shared" si="20"/>
        <v>7</v>
      </c>
      <c r="V186" s="17">
        <v>0</v>
      </c>
      <c r="W186" s="17">
        <v>30</v>
      </c>
      <c r="X186" s="17">
        <v>16</v>
      </c>
      <c r="Y186" s="17">
        <v>25</v>
      </c>
      <c r="Z186" s="17">
        <v>15</v>
      </c>
      <c r="AA186" s="18">
        <f t="shared" si="25"/>
        <v>86</v>
      </c>
      <c r="AB186" s="11">
        <f t="shared" si="24"/>
        <v>93</v>
      </c>
      <c r="AC186" s="19">
        <v>0</v>
      </c>
      <c r="AD186" s="13">
        <v>1714</v>
      </c>
      <c r="AE186" s="13">
        <v>0</v>
      </c>
      <c r="AF186" s="13">
        <v>0</v>
      </c>
      <c r="AG186" s="13">
        <v>0</v>
      </c>
      <c r="AH186" s="15">
        <f t="shared" si="23"/>
        <v>1714</v>
      </c>
      <c r="AI186" s="22">
        <f t="shared" si="21"/>
        <v>128964.35</v>
      </c>
      <c r="AJ186" s="20" t="s">
        <v>247</v>
      </c>
      <c r="AK186" s="7"/>
      <c r="AL186" s="7"/>
      <c r="AM186" s="7"/>
    </row>
    <row r="187" spans="1:39" x14ac:dyDescent="0.25">
      <c r="A187" s="7" t="s">
        <v>248</v>
      </c>
      <c r="B187" s="23" t="s">
        <v>302</v>
      </c>
      <c r="C187" s="19">
        <v>0</v>
      </c>
      <c r="D187" s="13">
        <v>0</v>
      </c>
      <c r="E187" s="13">
        <v>0</v>
      </c>
      <c r="F187" s="13">
        <v>0</v>
      </c>
      <c r="G187" s="13">
        <v>0</v>
      </c>
      <c r="H187" s="14">
        <f t="shared" si="18"/>
        <v>0</v>
      </c>
      <c r="I187" s="13">
        <v>0</v>
      </c>
      <c r="J187" s="13">
        <v>0</v>
      </c>
      <c r="K187" s="13">
        <v>0</v>
      </c>
      <c r="L187" s="13">
        <v>0</v>
      </c>
      <c r="M187" s="13">
        <v>0</v>
      </c>
      <c r="N187" s="58">
        <f t="shared" si="22"/>
        <v>0</v>
      </c>
      <c r="O187" s="16">
        <f t="shared" si="19"/>
        <v>0</v>
      </c>
      <c r="P187" s="17"/>
      <c r="Q187" s="17"/>
      <c r="R187" s="17"/>
      <c r="S187" s="17"/>
      <c r="T187" s="17"/>
      <c r="U187" s="18">
        <f t="shared" si="20"/>
        <v>0</v>
      </c>
      <c r="V187" s="17"/>
      <c r="W187" s="17"/>
      <c r="X187" s="17"/>
      <c r="Y187" s="17"/>
      <c r="Z187" s="17"/>
      <c r="AA187" s="18">
        <f t="shared" si="25"/>
        <v>0</v>
      </c>
      <c r="AB187" s="11">
        <f t="shared" si="24"/>
        <v>0</v>
      </c>
      <c r="AC187" s="19" t="s">
        <v>249</v>
      </c>
      <c r="AD187" s="13"/>
      <c r="AE187" s="13"/>
      <c r="AF187" s="13"/>
      <c r="AG187" s="13"/>
      <c r="AH187" s="15">
        <f t="shared" si="23"/>
        <v>0</v>
      </c>
      <c r="AI187" s="22">
        <f t="shared" si="21"/>
        <v>0</v>
      </c>
      <c r="AJ187" s="20"/>
      <c r="AK187" s="7"/>
      <c r="AL187" s="7"/>
      <c r="AM187" s="7"/>
    </row>
    <row r="188" spans="1:39" x14ac:dyDescent="0.25">
      <c r="A188" s="7" t="s">
        <v>250</v>
      </c>
      <c r="B188" s="23" t="s">
        <v>302</v>
      </c>
      <c r="C188" s="19">
        <v>175.99</v>
      </c>
      <c r="D188" s="13">
        <v>0</v>
      </c>
      <c r="E188" s="13">
        <v>0</v>
      </c>
      <c r="F188" s="13">
        <v>0</v>
      </c>
      <c r="G188" s="13">
        <v>0</v>
      </c>
      <c r="H188" s="14">
        <f t="shared" si="18"/>
        <v>175.99</v>
      </c>
      <c r="I188" s="13">
        <v>697.03</v>
      </c>
      <c r="J188" s="13">
        <v>4031.83</v>
      </c>
      <c r="K188" s="13">
        <v>689.4</v>
      </c>
      <c r="L188" s="13">
        <v>1202.6300000000001</v>
      </c>
      <c r="M188" s="13">
        <v>3405.75</v>
      </c>
      <c r="N188" s="58">
        <f t="shared" si="22"/>
        <v>10026.64</v>
      </c>
      <c r="O188" s="16">
        <f t="shared" si="19"/>
        <v>10202.629999999999</v>
      </c>
      <c r="P188" s="17">
        <v>3</v>
      </c>
      <c r="Q188" s="17">
        <v>0</v>
      </c>
      <c r="R188" s="17">
        <v>0</v>
      </c>
      <c r="S188" s="17">
        <v>0</v>
      </c>
      <c r="T188" s="17">
        <v>0</v>
      </c>
      <c r="U188" s="18">
        <f t="shared" si="20"/>
        <v>3</v>
      </c>
      <c r="V188" s="17">
        <v>5</v>
      </c>
      <c r="W188" s="17">
        <v>13</v>
      </c>
      <c r="X188" s="17">
        <v>3</v>
      </c>
      <c r="Y188" s="17">
        <v>6</v>
      </c>
      <c r="Z188" s="17">
        <v>4</v>
      </c>
      <c r="AA188" s="18">
        <f t="shared" si="25"/>
        <v>31</v>
      </c>
      <c r="AB188" s="11">
        <f t="shared" si="24"/>
        <v>34</v>
      </c>
      <c r="AC188" s="19">
        <v>0</v>
      </c>
      <c r="AD188" s="13">
        <v>0</v>
      </c>
      <c r="AE188" s="13">
        <v>0</v>
      </c>
      <c r="AF188" s="13">
        <v>0</v>
      </c>
      <c r="AG188" s="13">
        <v>0</v>
      </c>
      <c r="AH188" s="15">
        <f t="shared" si="23"/>
        <v>0</v>
      </c>
      <c r="AI188" s="22">
        <f t="shared" si="21"/>
        <v>10202.629999999999</v>
      </c>
      <c r="AJ188" s="20"/>
      <c r="AK188" s="7"/>
      <c r="AL188" s="7"/>
      <c r="AM188" s="7"/>
    </row>
    <row r="189" spans="1:39" x14ac:dyDescent="0.25">
      <c r="A189" s="21" t="s">
        <v>251</v>
      </c>
      <c r="B189" s="23" t="s">
        <v>302</v>
      </c>
      <c r="C189" s="19">
        <v>0</v>
      </c>
      <c r="D189" s="13">
        <v>0</v>
      </c>
      <c r="E189" s="13">
        <v>0</v>
      </c>
      <c r="F189" s="13">
        <v>0</v>
      </c>
      <c r="G189" s="13">
        <v>0</v>
      </c>
      <c r="H189" s="14">
        <f t="shared" si="18"/>
        <v>0</v>
      </c>
      <c r="I189" s="13">
        <v>0</v>
      </c>
      <c r="J189" s="13">
        <v>0</v>
      </c>
      <c r="K189" s="13">
        <v>0</v>
      </c>
      <c r="L189" s="13">
        <v>0</v>
      </c>
      <c r="M189" s="13">
        <v>0</v>
      </c>
      <c r="N189" s="58">
        <v>3462.28</v>
      </c>
      <c r="O189" s="16">
        <f t="shared" si="19"/>
        <v>3462.28</v>
      </c>
      <c r="P189" s="17"/>
      <c r="Q189" s="17"/>
      <c r="R189" s="17"/>
      <c r="S189" s="17"/>
      <c r="T189" s="17"/>
      <c r="U189" s="18">
        <f t="shared" si="20"/>
        <v>0</v>
      </c>
      <c r="V189" s="17"/>
      <c r="W189" s="17"/>
      <c r="X189" s="17"/>
      <c r="Y189" s="17"/>
      <c r="Z189" s="17"/>
      <c r="AA189" s="18">
        <v>24</v>
      </c>
      <c r="AB189" s="11">
        <f t="shared" si="24"/>
        <v>24</v>
      </c>
      <c r="AC189" s="19"/>
      <c r="AD189" s="13"/>
      <c r="AE189" s="13"/>
      <c r="AF189" s="13"/>
      <c r="AG189" s="13"/>
      <c r="AH189" s="15">
        <v>90</v>
      </c>
      <c r="AI189" s="22">
        <f t="shared" si="21"/>
        <v>3552.28</v>
      </c>
      <c r="AJ189" s="20" t="s">
        <v>252</v>
      </c>
      <c r="AK189" s="7"/>
      <c r="AL189" s="7"/>
      <c r="AM189" s="7"/>
    </row>
    <row r="190" spans="1:39" x14ac:dyDescent="0.25">
      <c r="A190" s="7" t="s">
        <v>253</v>
      </c>
      <c r="B190" s="30" t="s">
        <v>303</v>
      </c>
      <c r="C190" s="19">
        <v>0</v>
      </c>
      <c r="D190" s="13">
        <v>0</v>
      </c>
      <c r="E190" s="13">
        <v>0</v>
      </c>
      <c r="F190" s="13">
        <v>0</v>
      </c>
      <c r="G190" s="13">
        <v>0</v>
      </c>
      <c r="H190" s="14">
        <f t="shared" si="18"/>
        <v>0</v>
      </c>
      <c r="I190" s="13">
        <v>0</v>
      </c>
      <c r="J190" s="13">
        <v>0</v>
      </c>
      <c r="K190" s="13">
        <v>0</v>
      </c>
      <c r="L190" s="13">
        <v>0</v>
      </c>
      <c r="M190" s="13">
        <v>0</v>
      </c>
      <c r="N190" s="58">
        <f t="shared" si="22"/>
        <v>0</v>
      </c>
      <c r="O190" s="16">
        <f t="shared" si="19"/>
        <v>0</v>
      </c>
      <c r="P190" s="17"/>
      <c r="Q190" s="17"/>
      <c r="R190" s="17"/>
      <c r="S190" s="17"/>
      <c r="T190" s="17"/>
      <c r="U190" s="18">
        <f t="shared" si="20"/>
        <v>0</v>
      </c>
      <c r="V190" s="17"/>
      <c r="W190" s="17"/>
      <c r="X190" s="17"/>
      <c r="Y190" s="17"/>
      <c r="Z190" s="17"/>
      <c r="AA190" s="18">
        <f t="shared" si="25"/>
        <v>0</v>
      </c>
      <c r="AB190" s="11">
        <f t="shared" si="24"/>
        <v>0</v>
      </c>
      <c r="AC190" s="19"/>
      <c r="AD190" s="13"/>
      <c r="AE190" s="13"/>
      <c r="AF190" s="13"/>
      <c r="AG190" s="13"/>
      <c r="AH190" s="15">
        <f t="shared" si="23"/>
        <v>0</v>
      </c>
      <c r="AI190" s="22">
        <f t="shared" si="21"/>
        <v>0</v>
      </c>
      <c r="AJ190" s="20"/>
      <c r="AK190" s="7"/>
      <c r="AL190" s="7"/>
      <c r="AM190" s="7"/>
    </row>
    <row r="191" spans="1:39" x14ac:dyDescent="0.25">
      <c r="A191" s="7" t="s">
        <v>254</v>
      </c>
      <c r="B191" s="23" t="s">
        <v>302</v>
      </c>
      <c r="C191" s="19">
        <v>14999</v>
      </c>
      <c r="D191" s="13">
        <v>27059.8</v>
      </c>
      <c r="E191" s="13">
        <v>15165</v>
      </c>
      <c r="F191" s="13">
        <v>29.49</v>
      </c>
      <c r="G191" s="13">
        <v>0</v>
      </c>
      <c r="H191" s="14">
        <f t="shared" si="18"/>
        <v>57253.29</v>
      </c>
      <c r="I191" s="13">
        <v>10532.98</v>
      </c>
      <c r="J191" s="13">
        <v>8957.3700000000008</v>
      </c>
      <c r="K191" s="13">
        <v>13923.13</v>
      </c>
      <c r="L191" s="13">
        <v>17683.84</v>
      </c>
      <c r="M191" s="13">
        <v>4729.96</v>
      </c>
      <c r="N191" s="58">
        <f t="shared" si="22"/>
        <v>55827.279999999992</v>
      </c>
      <c r="O191" s="16">
        <f t="shared" si="19"/>
        <v>113080.56999999999</v>
      </c>
      <c r="P191" s="17">
        <v>4</v>
      </c>
      <c r="Q191" s="17">
        <v>5</v>
      </c>
      <c r="R191" s="17">
        <v>4</v>
      </c>
      <c r="S191" s="17">
        <v>1</v>
      </c>
      <c r="T191" s="17">
        <v>0</v>
      </c>
      <c r="U191" s="18">
        <f t="shared" si="20"/>
        <v>14</v>
      </c>
      <c r="V191" s="17">
        <v>34</v>
      </c>
      <c r="W191" s="17">
        <v>30</v>
      </c>
      <c r="X191" s="17">
        <v>36</v>
      </c>
      <c r="Y191" s="17">
        <v>48</v>
      </c>
      <c r="Z191" s="17">
        <v>16</v>
      </c>
      <c r="AA191" s="18">
        <f t="shared" si="25"/>
        <v>164</v>
      </c>
      <c r="AB191" s="11">
        <f t="shared" si="24"/>
        <v>178</v>
      </c>
      <c r="AC191" s="19">
        <v>28345.56</v>
      </c>
      <c r="AD191" s="13">
        <v>11808.56</v>
      </c>
      <c r="AE191" s="13">
        <v>4526</v>
      </c>
      <c r="AF191" s="13">
        <v>600</v>
      </c>
      <c r="AG191" s="13">
        <v>277</v>
      </c>
      <c r="AH191" s="15">
        <f t="shared" si="23"/>
        <v>45557.120000000003</v>
      </c>
      <c r="AI191" s="22">
        <f t="shared" si="21"/>
        <v>158637.69</v>
      </c>
      <c r="AJ191" s="20"/>
      <c r="AK191" s="7"/>
      <c r="AL191" s="7"/>
      <c r="AM191" s="7"/>
    </row>
    <row r="192" spans="1:39" x14ac:dyDescent="0.25">
      <c r="A192" s="7" t="s">
        <v>255</v>
      </c>
      <c r="B192" s="30" t="s">
        <v>303</v>
      </c>
      <c r="C192" s="19">
        <v>0</v>
      </c>
      <c r="D192" s="13">
        <v>0</v>
      </c>
      <c r="E192" s="13">
        <v>0</v>
      </c>
      <c r="F192" s="13">
        <v>0</v>
      </c>
      <c r="G192" s="13">
        <v>0</v>
      </c>
      <c r="H192" s="14">
        <f t="shared" si="18"/>
        <v>0</v>
      </c>
      <c r="I192" s="13">
        <v>0</v>
      </c>
      <c r="J192" s="13">
        <v>0</v>
      </c>
      <c r="K192" s="13">
        <v>0</v>
      </c>
      <c r="L192" s="13">
        <v>0</v>
      </c>
      <c r="M192" s="13">
        <v>0</v>
      </c>
      <c r="N192" s="58">
        <f t="shared" si="22"/>
        <v>0</v>
      </c>
      <c r="O192" s="16">
        <f t="shared" si="19"/>
        <v>0</v>
      </c>
      <c r="P192" s="17"/>
      <c r="Q192" s="17"/>
      <c r="R192" s="17"/>
      <c r="S192" s="17"/>
      <c r="T192" s="17"/>
      <c r="U192" s="18">
        <f t="shared" si="20"/>
        <v>0</v>
      </c>
      <c r="V192" s="17"/>
      <c r="W192" s="17"/>
      <c r="X192" s="17"/>
      <c r="Y192" s="17"/>
      <c r="Z192" s="17"/>
      <c r="AA192" s="18">
        <f t="shared" si="25"/>
        <v>0</v>
      </c>
      <c r="AB192" s="11">
        <f t="shared" si="24"/>
        <v>0</v>
      </c>
      <c r="AC192" s="19"/>
      <c r="AD192" s="13"/>
      <c r="AE192" s="13"/>
      <c r="AF192" s="13"/>
      <c r="AG192" s="13"/>
      <c r="AH192" s="15">
        <f t="shared" si="23"/>
        <v>0</v>
      </c>
      <c r="AI192" s="22">
        <f t="shared" si="21"/>
        <v>0</v>
      </c>
      <c r="AJ192" s="20"/>
      <c r="AK192" s="7"/>
      <c r="AL192" s="7"/>
      <c r="AM192" s="7"/>
    </row>
    <row r="193" spans="1:39" x14ac:dyDescent="0.25">
      <c r="A193" s="7" t="s">
        <v>256</v>
      </c>
      <c r="B193" s="30" t="s">
        <v>303</v>
      </c>
      <c r="C193" s="19">
        <v>0</v>
      </c>
      <c r="D193" s="13">
        <v>0</v>
      </c>
      <c r="E193" s="13">
        <v>0</v>
      </c>
      <c r="F193" s="13">
        <v>0</v>
      </c>
      <c r="G193" s="13">
        <v>0</v>
      </c>
      <c r="H193" s="14">
        <f t="shared" si="18"/>
        <v>0</v>
      </c>
      <c r="I193" s="13">
        <v>0</v>
      </c>
      <c r="J193" s="13">
        <v>0</v>
      </c>
      <c r="K193" s="13">
        <v>0</v>
      </c>
      <c r="L193" s="13">
        <v>0</v>
      </c>
      <c r="M193" s="13">
        <v>0</v>
      </c>
      <c r="N193" s="58">
        <f t="shared" si="22"/>
        <v>0</v>
      </c>
      <c r="O193" s="16">
        <f t="shared" si="19"/>
        <v>0</v>
      </c>
      <c r="P193" s="17"/>
      <c r="Q193" s="17"/>
      <c r="R193" s="17"/>
      <c r="S193" s="17"/>
      <c r="T193" s="17"/>
      <c r="U193" s="18">
        <f t="shared" si="20"/>
        <v>0</v>
      </c>
      <c r="V193" s="17"/>
      <c r="W193" s="17"/>
      <c r="X193" s="17"/>
      <c r="Y193" s="17"/>
      <c r="Z193" s="17"/>
      <c r="AA193" s="18">
        <f t="shared" si="25"/>
        <v>0</v>
      </c>
      <c r="AB193" s="11">
        <f t="shared" si="24"/>
        <v>0</v>
      </c>
      <c r="AC193" s="19"/>
      <c r="AD193" s="13"/>
      <c r="AE193" s="13"/>
      <c r="AF193" s="13"/>
      <c r="AG193" s="13"/>
      <c r="AH193" s="15">
        <f t="shared" si="23"/>
        <v>0</v>
      </c>
      <c r="AI193" s="22">
        <f t="shared" si="21"/>
        <v>0</v>
      </c>
      <c r="AJ193" s="20"/>
      <c r="AK193" s="7"/>
      <c r="AL193" s="7"/>
      <c r="AM193" s="7"/>
    </row>
    <row r="194" spans="1:39" x14ac:dyDescent="0.25">
      <c r="A194" s="7" t="s">
        <v>257</v>
      </c>
      <c r="B194" s="30" t="s">
        <v>303</v>
      </c>
      <c r="C194" s="19">
        <v>0</v>
      </c>
      <c r="D194" s="13">
        <v>0</v>
      </c>
      <c r="E194" s="13">
        <v>0</v>
      </c>
      <c r="F194" s="13">
        <v>0</v>
      </c>
      <c r="G194" s="13">
        <v>0</v>
      </c>
      <c r="H194" s="14">
        <f t="shared" si="18"/>
        <v>0</v>
      </c>
      <c r="I194" s="13">
        <v>0</v>
      </c>
      <c r="J194" s="13">
        <v>0</v>
      </c>
      <c r="K194" s="13">
        <v>0</v>
      </c>
      <c r="L194" s="13">
        <v>0</v>
      </c>
      <c r="M194" s="13">
        <v>0</v>
      </c>
      <c r="N194" s="58">
        <f t="shared" si="22"/>
        <v>0</v>
      </c>
      <c r="O194" s="16">
        <f t="shared" si="19"/>
        <v>0</v>
      </c>
      <c r="P194" s="17"/>
      <c r="Q194" s="17"/>
      <c r="R194" s="17"/>
      <c r="S194" s="17"/>
      <c r="T194" s="17"/>
      <c r="U194" s="18">
        <f t="shared" si="20"/>
        <v>0</v>
      </c>
      <c r="V194" s="17"/>
      <c r="W194" s="17"/>
      <c r="X194" s="17"/>
      <c r="Y194" s="17"/>
      <c r="Z194" s="17"/>
      <c r="AA194" s="18">
        <f t="shared" si="25"/>
        <v>0</v>
      </c>
      <c r="AB194" s="11">
        <f t="shared" si="24"/>
        <v>0</v>
      </c>
      <c r="AC194" s="19"/>
      <c r="AD194" s="13"/>
      <c r="AE194" s="13"/>
      <c r="AF194" s="13"/>
      <c r="AG194" s="13"/>
      <c r="AH194" s="15">
        <f t="shared" si="23"/>
        <v>0</v>
      </c>
      <c r="AI194" s="22">
        <f t="shared" si="21"/>
        <v>0</v>
      </c>
      <c r="AJ194" s="20"/>
      <c r="AK194" s="7"/>
      <c r="AL194" s="7"/>
      <c r="AM194" s="7"/>
    </row>
    <row r="195" spans="1:39" x14ac:dyDescent="0.25">
      <c r="A195" s="21" t="s">
        <v>258</v>
      </c>
      <c r="B195" s="23" t="s">
        <v>302</v>
      </c>
      <c r="C195" s="19">
        <v>0</v>
      </c>
      <c r="D195" s="13">
        <v>0</v>
      </c>
      <c r="E195" s="13">
        <v>0</v>
      </c>
      <c r="F195" s="13">
        <v>0</v>
      </c>
      <c r="G195" s="13">
        <v>0</v>
      </c>
      <c r="H195" s="14">
        <f t="shared" si="18"/>
        <v>0</v>
      </c>
      <c r="I195" s="13">
        <v>27337</v>
      </c>
      <c r="J195" s="13">
        <v>13318</v>
      </c>
      <c r="K195" s="13">
        <v>23752</v>
      </c>
      <c r="L195" s="13">
        <v>4578</v>
      </c>
      <c r="M195" s="13">
        <v>171</v>
      </c>
      <c r="N195" s="58">
        <f t="shared" si="22"/>
        <v>69156</v>
      </c>
      <c r="O195" s="16">
        <f t="shared" si="19"/>
        <v>69156</v>
      </c>
      <c r="U195" s="65">
        <v>0</v>
      </c>
      <c r="V195" s="17">
        <v>58</v>
      </c>
      <c r="W195" s="17">
        <v>47</v>
      </c>
      <c r="X195" s="17">
        <v>63</v>
      </c>
      <c r="Y195" s="17">
        <v>21</v>
      </c>
      <c r="Z195" s="17">
        <v>2</v>
      </c>
      <c r="AA195" s="18">
        <f>SUM(U195:Z195)</f>
        <v>191</v>
      </c>
      <c r="AB195" s="11">
        <f t="shared" si="24"/>
        <v>191</v>
      </c>
      <c r="AC195" s="19"/>
      <c r="AD195" s="13"/>
      <c r="AE195" s="13"/>
      <c r="AF195" s="13"/>
      <c r="AG195" s="13"/>
      <c r="AH195" s="15">
        <f t="shared" si="23"/>
        <v>0</v>
      </c>
      <c r="AI195" s="22">
        <f t="shared" si="21"/>
        <v>69156</v>
      </c>
      <c r="AJ195" s="20"/>
      <c r="AK195" s="7"/>
      <c r="AL195" s="7"/>
      <c r="AM195" s="7"/>
    </row>
    <row r="196" spans="1:39" x14ac:dyDescent="0.25">
      <c r="A196" s="7" t="s">
        <v>259</v>
      </c>
      <c r="B196" s="23" t="s">
        <v>302</v>
      </c>
      <c r="C196" s="19">
        <v>3356</v>
      </c>
      <c r="D196" s="13">
        <v>800</v>
      </c>
      <c r="E196" s="13">
        <v>0</v>
      </c>
      <c r="F196" s="13">
        <v>7700</v>
      </c>
      <c r="G196" s="13">
        <v>10531</v>
      </c>
      <c r="H196" s="14">
        <f t="shared" si="18"/>
        <v>22387</v>
      </c>
      <c r="I196" s="13">
        <v>3705</v>
      </c>
      <c r="J196" s="13">
        <v>2079</v>
      </c>
      <c r="K196" s="13">
        <v>934</v>
      </c>
      <c r="L196" s="13">
        <v>5090</v>
      </c>
      <c r="M196" s="13">
        <v>4260</v>
      </c>
      <c r="N196" s="58">
        <f t="shared" si="22"/>
        <v>16068</v>
      </c>
      <c r="O196" s="16">
        <f t="shared" si="19"/>
        <v>38455</v>
      </c>
      <c r="P196" s="17">
        <v>1</v>
      </c>
      <c r="Q196" s="17">
        <v>1</v>
      </c>
      <c r="R196" s="17"/>
      <c r="S196" s="17">
        <v>1</v>
      </c>
      <c r="T196" s="17">
        <v>1</v>
      </c>
      <c r="U196" s="18">
        <f t="shared" si="20"/>
        <v>4</v>
      </c>
      <c r="V196" s="17">
        <v>10</v>
      </c>
      <c r="W196" s="17">
        <v>9</v>
      </c>
      <c r="X196" s="17">
        <v>3</v>
      </c>
      <c r="Y196" s="17">
        <v>3</v>
      </c>
      <c r="Z196" s="17">
        <v>1</v>
      </c>
      <c r="AA196" s="18">
        <f t="shared" si="25"/>
        <v>26</v>
      </c>
      <c r="AB196" s="11">
        <f t="shared" si="24"/>
        <v>30</v>
      </c>
      <c r="AC196" s="19">
        <v>18021</v>
      </c>
      <c r="AD196" s="13">
        <v>4830</v>
      </c>
      <c r="AE196" s="13">
        <v>700</v>
      </c>
      <c r="AF196" s="13">
        <v>8511</v>
      </c>
      <c r="AG196" s="13">
        <v>13111</v>
      </c>
      <c r="AH196" s="15">
        <f t="shared" si="23"/>
        <v>45173</v>
      </c>
      <c r="AI196" s="22">
        <f t="shared" si="21"/>
        <v>83628</v>
      </c>
      <c r="AJ196" s="20"/>
      <c r="AK196" s="7"/>
      <c r="AL196" s="7"/>
      <c r="AM196" s="7"/>
    </row>
    <row r="197" spans="1:39" x14ac:dyDescent="0.25">
      <c r="A197" s="21" t="s">
        <v>260</v>
      </c>
      <c r="B197" s="23" t="s">
        <v>302</v>
      </c>
      <c r="C197" s="19">
        <v>0</v>
      </c>
      <c r="D197" s="13">
        <v>0</v>
      </c>
      <c r="E197" s="13">
        <v>0</v>
      </c>
      <c r="F197" s="13">
        <v>0</v>
      </c>
      <c r="G197" s="13">
        <v>0</v>
      </c>
      <c r="H197" s="14">
        <f t="shared" si="18"/>
        <v>0</v>
      </c>
      <c r="I197" s="13">
        <v>494923.98</v>
      </c>
      <c r="J197" s="13">
        <v>349121.03</v>
      </c>
      <c r="K197" s="13">
        <v>313288.15000000002</v>
      </c>
      <c r="L197" s="13">
        <v>355093.37</v>
      </c>
      <c r="M197" s="13">
        <v>120866.85</v>
      </c>
      <c r="N197" s="58">
        <f t="shared" si="22"/>
        <v>1633293.3800000004</v>
      </c>
      <c r="O197" s="16">
        <f t="shared" si="19"/>
        <v>1633293.3800000004</v>
      </c>
      <c r="P197" s="17"/>
      <c r="Q197" s="17"/>
      <c r="R197" s="17"/>
      <c r="S197" s="17"/>
      <c r="T197" s="17"/>
      <c r="U197" s="18">
        <f t="shared" si="20"/>
        <v>0</v>
      </c>
      <c r="V197" s="17">
        <v>167</v>
      </c>
      <c r="W197" s="17">
        <v>92</v>
      </c>
      <c r="X197" s="17">
        <v>57</v>
      </c>
      <c r="Y197" s="17">
        <v>34</v>
      </c>
      <c r="Z197" s="17">
        <v>28</v>
      </c>
      <c r="AA197" s="18">
        <f t="shared" si="25"/>
        <v>378</v>
      </c>
      <c r="AB197" s="11">
        <f t="shared" si="24"/>
        <v>378</v>
      </c>
      <c r="AC197" s="19"/>
      <c r="AD197" s="13"/>
      <c r="AE197" s="13"/>
      <c r="AF197" s="13"/>
      <c r="AG197" s="13"/>
      <c r="AH197" s="15">
        <f t="shared" si="23"/>
        <v>0</v>
      </c>
      <c r="AI197" s="22">
        <f t="shared" si="21"/>
        <v>1633293.3800000004</v>
      </c>
      <c r="AJ197" s="20"/>
      <c r="AK197" s="7"/>
      <c r="AL197" s="7"/>
      <c r="AM197" s="7"/>
    </row>
    <row r="198" spans="1:39" x14ac:dyDescent="0.25">
      <c r="A198" s="7" t="s">
        <v>261</v>
      </c>
      <c r="B198" s="30" t="s">
        <v>303</v>
      </c>
      <c r="C198" s="19">
        <v>0</v>
      </c>
      <c r="D198" s="13">
        <v>0</v>
      </c>
      <c r="E198" s="13">
        <v>0</v>
      </c>
      <c r="F198" s="13">
        <v>0</v>
      </c>
      <c r="G198" s="13">
        <v>0</v>
      </c>
      <c r="H198" s="14">
        <f t="shared" ref="H198:H216" si="26">SUM(C198:G198)</f>
        <v>0</v>
      </c>
      <c r="I198" s="13"/>
      <c r="J198" s="13"/>
      <c r="K198" s="13"/>
      <c r="L198" s="13"/>
      <c r="M198" s="13"/>
      <c r="N198" s="58">
        <f t="shared" si="22"/>
        <v>0</v>
      </c>
      <c r="O198" s="16">
        <f t="shared" ref="O198:O216" si="27">SUM(H198+N198)</f>
        <v>0</v>
      </c>
      <c r="P198" s="17"/>
      <c r="Q198" s="17"/>
      <c r="R198" s="17"/>
      <c r="S198" s="17"/>
      <c r="T198" s="17"/>
      <c r="U198" s="18">
        <f t="shared" ref="U198:U216" si="28">SUM(P198:T198)</f>
        <v>0</v>
      </c>
      <c r="V198" s="17"/>
      <c r="W198" s="17"/>
      <c r="X198" s="17"/>
      <c r="Y198" s="17"/>
      <c r="Z198" s="17"/>
      <c r="AA198" s="18">
        <f t="shared" si="25"/>
        <v>0</v>
      </c>
      <c r="AB198" s="11">
        <f t="shared" si="24"/>
        <v>0</v>
      </c>
      <c r="AC198" s="19"/>
      <c r="AD198" s="13"/>
      <c r="AE198" s="13"/>
      <c r="AF198" s="13"/>
      <c r="AG198" s="13"/>
      <c r="AH198" s="15">
        <f t="shared" si="23"/>
        <v>0</v>
      </c>
      <c r="AI198" s="22">
        <f t="shared" ref="AI198:AI215" si="29">AH198+O198</f>
        <v>0</v>
      </c>
      <c r="AJ198" s="20"/>
      <c r="AK198" s="7"/>
      <c r="AL198" s="7"/>
      <c r="AM198" s="7"/>
    </row>
    <row r="199" spans="1:39" x14ac:dyDescent="0.25">
      <c r="A199" s="7" t="s">
        <v>262</v>
      </c>
      <c r="B199" s="30" t="s">
        <v>303</v>
      </c>
      <c r="C199" s="19">
        <v>0</v>
      </c>
      <c r="D199" s="13">
        <v>0</v>
      </c>
      <c r="E199" s="13">
        <v>0</v>
      </c>
      <c r="F199" s="13">
        <v>0</v>
      </c>
      <c r="G199" s="13">
        <v>0</v>
      </c>
      <c r="H199" s="14">
        <f t="shared" si="26"/>
        <v>0</v>
      </c>
      <c r="I199" s="13">
        <v>0</v>
      </c>
      <c r="J199" s="13">
        <v>0</v>
      </c>
      <c r="K199" s="13">
        <v>0</v>
      </c>
      <c r="L199" s="13">
        <v>0</v>
      </c>
      <c r="M199" s="13">
        <v>0</v>
      </c>
      <c r="N199" s="58">
        <f>SUM(I199:M199)</f>
        <v>0</v>
      </c>
      <c r="O199" s="16">
        <f t="shared" si="27"/>
        <v>0</v>
      </c>
      <c r="P199" s="17"/>
      <c r="Q199" s="17"/>
      <c r="R199" s="17"/>
      <c r="S199" s="17"/>
      <c r="T199" s="17"/>
      <c r="U199" s="18">
        <f t="shared" si="28"/>
        <v>0</v>
      </c>
      <c r="V199" s="17"/>
      <c r="W199" s="17"/>
      <c r="X199" s="17"/>
      <c r="Y199" s="17"/>
      <c r="Z199" s="17"/>
      <c r="AA199" s="18">
        <f t="shared" si="25"/>
        <v>0</v>
      </c>
      <c r="AB199" s="11">
        <f t="shared" si="24"/>
        <v>0</v>
      </c>
      <c r="AC199" s="19"/>
      <c r="AD199" s="13"/>
      <c r="AE199" s="13"/>
      <c r="AF199" s="13"/>
      <c r="AG199" s="13"/>
      <c r="AH199" s="15">
        <f>SUM(AC199:AG199)</f>
        <v>0</v>
      </c>
      <c r="AI199" s="22">
        <f t="shared" si="29"/>
        <v>0</v>
      </c>
      <c r="AJ199" s="20"/>
      <c r="AK199" s="7"/>
      <c r="AL199" s="7"/>
      <c r="AM199" s="7"/>
    </row>
    <row r="200" spans="1:39" x14ac:dyDescent="0.25">
      <c r="A200" s="21" t="s">
        <v>263</v>
      </c>
      <c r="B200" s="23" t="s">
        <v>302</v>
      </c>
      <c r="C200" s="19">
        <v>0</v>
      </c>
      <c r="D200" s="13">
        <v>0</v>
      </c>
      <c r="E200" s="13">
        <v>0</v>
      </c>
      <c r="F200" s="13">
        <v>0</v>
      </c>
      <c r="G200" s="13">
        <v>0</v>
      </c>
      <c r="H200" s="14">
        <f t="shared" si="26"/>
        <v>0</v>
      </c>
      <c r="I200" s="13">
        <v>40774.58</v>
      </c>
      <c r="J200" s="13">
        <v>21970.69</v>
      </c>
      <c r="K200" s="13">
        <v>1169.03</v>
      </c>
      <c r="L200" s="13">
        <v>0</v>
      </c>
      <c r="M200" s="13">
        <v>0</v>
      </c>
      <c r="N200" s="58">
        <f>SUM(I200:M200)</f>
        <v>63914.3</v>
      </c>
      <c r="O200" s="16">
        <f t="shared" si="27"/>
        <v>63914.3</v>
      </c>
      <c r="P200" s="17"/>
      <c r="Q200" s="17"/>
      <c r="R200" s="17"/>
      <c r="S200" s="17"/>
      <c r="T200" s="17"/>
      <c r="U200" s="18">
        <f t="shared" si="28"/>
        <v>0</v>
      </c>
      <c r="V200" s="17">
        <v>16</v>
      </c>
      <c r="W200" s="17">
        <v>17</v>
      </c>
      <c r="X200" s="17">
        <v>3</v>
      </c>
      <c r="Y200" s="17">
        <v>0</v>
      </c>
      <c r="Z200" s="17">
        <v>0</v>
      </c>
      <c r="AA200" s="18">
        <f t="shared" si="25"/>
        <v>36</v>
      </c>
      <c r="AB200" s="11">
        <f t="shared" ref="AB200:AB215" si="30">U200+AA200</f>
        <v>36</v>
      </c>
      <c r="AC200" s="19">
        <v>11773.34</v>
      </c>
      <c r="AD200" s="13">
        <v>0</v>
      </c>
      <c r="AE200" s="13">
        <v>0</v>
      </c>
      <c r="AF200" s="13">
        <v>0</v>
      </c>
      <c r="AG200" s="13">
        <v>0</v>
      </c>
      <c r="AH200" s="15">
        <f>SUM(AC200:AG200)</f>
        <v>11773.34</v>
      </c>
      <c r="AI200" s="22">
        <f t="shared" si="29"/>
        <v>75687.64</v>
      </c>
      <c r="AJ200" s="20"/>
      <c r="AK200" s="7"/>
      <c r="AL200" s="7"/>
      <c r="AM200" s="7"/>
    </row>
    <row r="201" spans="1:39" x14ac:dyDescent="0.25">
      <c r="A201" s="21" t="s">
        <v>264</v>
      </c>
      <c r="B201" s="23" t="s">
        <v>302</v>
      </c>
      <c r="C201" s="19">
        <v>0</v>
      </c>
      <c r="D201" s="13">
        <v>0</v>
      </c>
      <c r="E201" s="13">
        <v>0</v>
      </c>
      <c r="F201" s="13">
        <v>0</v>
      </c>
      <c r="G201" s="13">
        <v>0</v>
      </c>
      <c r="H201" s="14">
        <f t="shared" si="26"/>
        <v>0</v>
      </c>
      <c r="I201" s="13">
        <v>271950</v>
      </c>
      <c r="J201" s="13">
        <v>157129</v>
      </c>
      <c r="K201" s="13">
        <v>68028</v>
      </c>
      <c r="L201" s="13">
        <v>77214</v>
      </c>
      <c r="M201" s="13">
        <v>39694</v>
      </c>
      <c r="N201" s="58">
        <f>SUM(I201:M201)</f>
        <v>614015</v>
      </c>
      <c r="O201" s="16">
        <f t="shared" si="27"/>
        <v>614015</v>
      </c>
      <c r="P201" s="17"/>
      <c r="Q201" s="17"/>
      <c r="R201" s="17"/>
      <c r="S201" s="17"/>
      <c r="T201" s="17"/>
      <c r="U201" s="18">
        <f t="shared" si="28"/>
        <v>0</v>
      </c>
      <c r="V201" s="17">
        <v>119</v>
      </c>
      <c r="W201" s="17">
        <v>91</v>
      </c>
      <c r="X201" s="17">
        <v>40</v>
      </c>
      <c r="Y201" s="17">
        <v>53</v>
      </c>
      <c r="Z201" s="17">
        <v>72</v>
      </c>
      <c r="AA201" s="18">
        <f>SUM(V201:Z201)</f>
        <v>375</v>
      </c>
      <c r="AB201" s="11">
        <f t="shared" si="30"/>
        <v>375</v>
      </c>
      <c r="AC201" s="19">
        <v>102060</v>
      </c>
      <c r="AD201" s="13">
        <v>44017</v>
      </c>
      <c r="AE201" s="13">
        <v>19711</v>
      </c>
      <c r="AF201" s="13">
        <v>41837</v>
      </c>
      <c r="AG201" s="13">
        <v>480</v>
      </c>
      <c r="AH201" s="15">
        <f>SUM(AC201:AG201)</f>
        <v>208105</v>
      </c>
      <c r="AI201" s="22">
        <f t="shared" si="29"/>
        <v>822120</v>
      </c>
      <c r="AJ201" s="20" t="s">
        <v>265</v>
      </c>
      <c r="AK201" s="7"/>
      <c r="AL201" s="7"/>
      <c r="AM201" s="7"/>
    </row>
    <row r="202" spans="1:39" x14ac:dyDescent="0.25">
      <c r="A202" s="23" t="s">
        <v>266</v>
      </c>
      <c r="B202" s="23" t="s">
        <v>302</v>
      </c>
      <c r="C202" s="19">
        <v>20220.400000000001</v>
      </c>
      <c r="D202" s="13">
        <v>0</v>
      </c>
      <c r="E202" s="13">
        <v>0</v>
      </c>
      <c r="F202" s="13">
        <v>0</v>
      </c>
      <c r="G202" s="13">
        <v>0</v>
      </c>
      <c r="H202" s="14">
        <f t="shared" si="26"/>
        <v>20220.400000000001</v>
      </c>
      <c r="I202" s="13">
        <v>22279.95</v>
      </c>
      <c r="J202" s="13">
        <v>11512.03</v>
      </c>
      <c r="K202" s="13">
        <v>8284</v>
      </c>
      <c r="L202" s="13">
        <v>565.6</v>
      </c>
      <c r="M202" s="13">
        <v>0</v>
      </c>
      <c r="N202" s="58">
        <f>SUM(I202:M202)</f>
        <v>42641.58</v>
      </c>
      <c r="O202" s="16">
        <f t="shared" si="27"/>
        <v>62861.98</v>
      </c>
      <c r="P202" s="17">
        <v>1</v>
      </c>
      <c r="Q202" s="17">
        <v>0</v>
      </c>
      <c r="R202" s="17">
        <v>0</v>
      </c>
      <c r="S202" s="17">
        <v>0</v>
      </c>
      <c r="T202" s="17">
        <v>0</v>
      </c>
      <c r="U202" s="18">
        <f>SUM(P202:T202)</f>
        <v>1</v>
      </c>
      <c r="V202" s="17">
        <v>10</v>
      </c>
      <c r="W202" s="17">
        <v>10</v>
      </c>
      <c r="X202" s="17">
        <v>0</v>
      </c>
      <c r="Y202" s="17">
        <v>10</v>
      </c>
      <c r="Z202" s="17">
        <v>2</v>
      </c>
      <c r="AA202" s="18">
        <f>SUM(V202:Z202)</f>
        <v>32</v>
      </c>
      <c r="AB202" s="11">
        <f t="shared" si="30"/>
        <v>33</v>
      </c>
      <c r="AC202" s="19">
        <v>40072.949999999997</v>
      </c>
      <c r="AD202" s="13">
        <v>8720.0300000000007</v>
      </c>
      <c r="AE202" s="13">
        <v>0</v>
      </c>
      <c r="AF202" s="13">
        <v>5786.47</v>
      </c>
      <c r="AG202" s="13">
        <v>0</v>
      </c>
      <c r="AH202" s="15">
        <f>SUM(AC202:AG202)</f>
        <v>54579.45</v>
      </c>
      <c r="AI202" s="22">
        <f t="shared" si="29"/>
        <v>117441.43</v>
      </c>
      <c r="AK202" s="7"/>
      <c r="AL202" s="7"/>
      <c r="AM202" s="7"/>
    </row>
    <row r="203" spans="1:39" x14ac:dyDescent="0.25">
      <c r="A203" s="7" t="s">
        <v>267</v>
      </c>
      <c r="B203" s="30" t="s">
        <v>303</v>
      </c>
      <c r="C203" s="19">
        <v>0</v>
      </c>
      <c r="D203" s="13">
        <v>0</v>
      </c>
      <c r="E203" s="13">
        <v>0</v>
      </c>
      <c r="F203" s="13">
        <v>0</v>
      </c>
      <c r="G203" s="13">
        <v>0</v>
      </c>
      <c r="H203" s="14">
        <f t="shared" si="26"/>
        <v>0</v>
      </c>
      <c r="I203" s="13">
        <v>0</v>
      </c>
      <c r="J203" s="13">
        <v>0</v>
      </c>
      <c r="K203" s="13">
        <v>0</v>
      </c>
      <c r="L203" s="13">
        <v>0</v>
      </c>
      <c r="M203" s="13">
        <v>0</v>
      </c>
      <c r="N203" s="58">
        <f>SUM(I203:M203)</f>
        <v>0</v>
      </c>
      <c r="O203" s="16">
        <f t="shared" si="27"/>
        <v>0</v>
      </c>
      <c r="P203" s="17"/>
      <c r="Q203" s="17"/>
      <c r="R203" s="17"/>
      <c r="S203" s="17"/>
      <c r="T203" s="17"/>
      <c r="U203" s="18">
        <f t="shared" si="28"/>
        <v>0</v>
      </c>
      <c r="V203" s="17"/>
      <c r="W203" s="17"/>
      <c r="X203" s="17"/>
      <c r="Y203" s="17"/>
      <c r="Z203" s="17"/>
      <c r="AA203" s="18">
        <f>SUM(V203:Z203)</f>
        <v>0</v>
      </c>
      <c r="AB203" s="11">
        <f t="shared" si="30"/>
        <v>0</v>
      </c>
      <c r="AC203" s="19"/>
      <c r="AD203" s="13"/>
      <c r="AE203" s="13"/>
      <c r="AF203" s="13"/>
      <c r="AG203" s="13"/>
      <c r="AH203" s="15">
        <f>SUM(AC203:AG203)</f>
        <v>0</v>
      </c>
      <c r="AI203" s="22">
        <f t="shared" si="29"/>
        <v>0</v>
      </c>
      <c r="AJ203" s="20"/>
      <c r="AK203" s="7"/>
      <c r="AL203" s="7"/>
      <c r="AM203" s="7"/>
    </row>
    <row r="204" spans="1:39" x14ac:dyDescent="0.25">
      <c r="A204" s="7" t="s">
        <v>268</v>
      </c>
      <c r="B204" s="23" t="s">
        <v>302</v>
      </c>
      <c r="C204" s="19">
        <v>0</v>
      </c>
      <c r="D204" s="13">
        <v>1240</v>
      </c>
      <c r="E204" s="13">
        <v>0</v>
      </c>
      <c r="F204" s="13">
        <v>0</v>
      </c>
      <c r="G204" s="13">
        <v>0</v>
      </c>
      <c r="H204" s="14">
        <f t="shared" si="26"/>
        <v>1240</v>
      </c>
      <c r="I204" s="13">
        <v>2680.38</v>
      </c>
      <c r="J204" s="13">
        <v>864.5</v>
      </c>
      <c r="K204" s="13">
        <v>766.99</v>
      </c>
      <c r="L204" s="13">
        <v>972.1</v>
      </c>
      <c r="M204" s="13">
        <v>0</v>
      </c>
      <c r="N204" s="58">
        <f>SUM(I204:M204)</f>
        <v>5283.97</v>
      </c>
      <c r="O204" s="16">
        <f t="shared" si="27"/>
        <v>6523.97</v>
      </c>
      <c r="P204" s="17">
        <v>0</v>
      </c>
      <c r="Q204" s="17">
        <v>2</v>
      </c>
      <c r="R204" s="17">
        <v>0</v>
      </c>
      <c r="S204" s="17">
        <v>0</v>
      </c>
      <c r="T204" s="17">
        <v>0</v>
      </c>
      <c r="U204" s="18">
        <f t="shared" si="28"/>
        <v>2</v>
      </c>
      <c r="V204" s="17">
        <v>10</v>
      </c>
      <c r="W204" s="17">
        <v>6</v>
      </c>
      <c r="X204" s="17">
        <v>6</v>
      </c>
      <c r="Y204" s="17">
        <v>5</v>
      </c>
      <c r="Z204" s="17">
        <v>0</v>
      </c>
      <c r="AA204" s="18">
        <f>SUM(V204:Z204)</f>
        <v>27</v>
      </c>
      <c r="AB204" s="11">
        <f t="shared" si="30"/>
        <v>29</v>
      </c>
      <c r="AC204" s="19">
        <v>0</v>
      </c>
      <c r="AD204" s="13">
        <v>0</v>
      </c>
      <c r="AE204" s="13">
        <v>0</v>
      </c>
      <c r="AF204" s="13">
        <v>0</v>
      </c>
      <c r="AG204" s="13">
        <v>0</v>
      </c>
      <c r="AH204" s="15">
        <f>SUM(AC204:AG204)</f>
        <v>0</v>
      </c>
      <c r="AI204" s="22">
        <f t="shared" si="29"/>
        <v>6523.97</v>
      </c>
      <c r="AJ204" s="20"/>
      <c r="AK204" s="7"/>
      <c r="AL204" s="7"/>
      <c r="AM204" s="7"/>
    </row>
    <row r="205" spans="1:39" x14ac:dyDescent="0.25">
      <c r="A205" s="7" t="s">
        <v>269</v>
      </c>
      <c r="B205" s="23" t="s">
        <v>302</v>
      </c>
      <c r="C205" s="19">
        <v>4853</v>
      </c>
      <c r="D205" s="13">
        <v>28316.65</v>
      </c>
      <c r="E205" s="13">
        <v>19945.439999999999</v>
      </c>
      <c r="F205" s="13">
        <v>204.99</v>
      </c>
      <c r="G205" s="13">
        <v>0</v>
      </c>
      <c r="H205" s="14">
        <f t="shared" si="26"/>
        <v>53320.079999999994</v>
      </c>
      <c r="I205" s="13">
        <v>85525.37</v>
      </c>
      <c r="J205" s="13">
        <v>67511.41</v>
      </c>
      <c r="K205" s="13">
        <v>61576.13</v>
      </c>
      <c r="L205" s="13">
        <v>83228.86</v>
      </c>
      <c r="M205" s="13">
        <v>23840.01</v>
      </c>
      <c r="N205" s="58">
        <f>SUM(I205:M205)</f>
        <v>321681.78000000003</v>
      </c>
      <c r="O205" s="16">
        <f t="shared" si="27"/>
        <v>375001.86000000004</v>
      </c>
      <c r="P205" s="17">
        <v>2</v>
      </c>
      <c r="Q205" s="17">
        <v>2</v>
      </c>
      <c r="R205" s="17">
        <v>4</v>
      </c>
      <c r="S205" s="17">
        <v>1</v>
      </c>
      <c r="T205" s="17">
        <v>0</v>
      </c>
      <c r="U205" s="18">
        <f t="shared" si="28"/>
        <v>9</v>
      </c>
      <c r="V205" s="17">
        <v>239</v>
      </c>
      <c r="W205" s="17">
        <v>174</v>
      </c>
      <c r="X205" s="17">
        <v>189</v>
      </c>
      <c r="Y205" s="17">
        <v>197</v>
      </c>
      <c r="Z205" s="17">
        <v>51</v>
      </c>
      <c r="AA205" s="18">
        <f>SUM(V205:Z205)</f>
        <v>850</v>
      </c>
      <c r="AB205" s="11">
        <f t="shared" si="30"/>
        <v>859</v>
      </c>
      <c r="AC205" s="19"/>
      <c r="AD205" s="13"/>
      <c r="AE205" s="13"/>
      <c r="AF205" s="13"/>
      <c r="AG205" s="13"/>
      <c r="AH205" s="15">
        <f>SUM(AC205:AG205)</f>
        <v>0</v>
      </c>
      <c r="AI205" s="22">
        <f t="shared" si="29"/>
        <v>375001.86000000004</v>
      </c>
      <c r="AJ205" s="20"/>
      <c r="AK205" s="7"/>
      <c r="AL205" s="7"/>
      <c r="AM205" s="7"/>
    </row>
    <row r="206" spans="1:39" x14ac:dyDescent="0.25">
      <c r="A206" s="7" t="s">
        <v>270</v>
      </c>
      <c r="B206" s="30" t="s">
        <v>303</v>
      </c>
      <c r="C206" s="19">
        <v>0</v>
      </c>
      <c r="D206" s="13">
        <v>0</v>
      </c>
      <c r="E206" s="13">
        <v>0</v>
      </c>
      <c r="F206" s="13">
        <v>0</v>
      </c>
      <c r="G206" s="13">
        <v>0</v>
      </c>
      <c r="H206" s="14">
        <f t="shared" si="26"/>
        <v>0</v>
      </c>
      <c r="I206" s="13">
        <v>0</v>
      </c>
      <c r="J206" s="13">
        <v>0</v>
      </c>
      <c r="K206" s="13">
        <v>0</v>
      </c>
      <c r="L206" s="13">
        <v>0</v>
      </c>
      <c r="M206" s="13">
        <v>0</v>
      </c>
      <c r="N206" s="58">
        <f>SUM(I206:M206)</f>
        <v>0</v>
      </c>
      <c r="O206" s="16">
        <f t="shared" si="27"/>
        <v>0</v>
      </c>
      <c r="P206" s="17"/>
      <c r="Q206" s="17"/>
      <c r="R206" s="17"/>
      <c r="S206" s="17"/>
      <c r="T206" s="17"/>
      <c r="U206" s="18">
        <f t="shared" si="28"/>
        <v>0</v>
      </c>
      <c r="V206" s="17"/>
      <c r="W206" s="17"/>
      <c r="X206" s="17"/>
      <c r="Y206" s="17"/>
      <c r="Z206" s="17"/>
      <c r="AA206" s="18">
        <f>SUM(V206:Z206)</f>
        <v>0</v>
      </c>
      <c r="AB206" s="11">
        <f t="shared" si="30"/>
        <v>0</v>
      </c>
      <c r="AC206" s="19"/>
      <c r="AD206" s="13"/>
      <c r="AE206" s="13"/>
      <c r="AF206" s="13"/>
      <c r="AG206" s="13"/>
      <c r="AH206" s="15">
        <f>SUM(AC206:AG206)</f>
        <v>0</v>
      </c>
      <c r="AI206" s="22">
        <f t="shared" si="29"/>
        <v>0</v>
      </c>
      <c r="AJ206" s="20"/>
      <c r="AK206" s="7"/>
      <c r="AL206" s="7"/>
      <c r="AM206" s="7"/>
    </row>
    <row r="207" spans="1:39" x14ac:dyDescent="0.25">
      <c r="A207" s="7" t="s">
        <v>271</v>
      </c>
      <c r="B207" s="30" t="s">
        <v>303</v>
      </c>
      <c r="C207" s="19">
        <v>0</v>
      </c>
      <c r="D207" s="13">
        <v>0</v>
      </c>
      <c r="E207" s="13">
        <v>0</v>
      </c>
      <c r="F207" s="13">
        <v>0</v>
      </c>
      <c r="G207" s="13">
        <v>0</v>
      </c>
      <c r="H207" s="14">
        <f t="shared" si="26"/>
        <v>0</v>
      </c>
      <c r="I207" s="13">
        <v>0</v>
      </c>
      <c r="J207" s="13">
        <v>0</v>
      </c>
      <c r="K207" s="13">
        <v>0</v>
      </c>
      <c r="L207" s="13">
        <v>0</v>
      </c>
      <c r="M207" s="13">
        <v>0</v>
      </c>
      <c r="N207" s="58">
        <f>SUM(I207:M207)</f>
        <v>0</v>
      </c>
      <c r="O207" s="16">
        <f t="shared" si="27"/>
        <v>0</v>
      </c>
      <c r="P207" s="17"/>
      <c r="Q207" s="17"/>
      <c r="R207" s="17"/>
      <c r="S207" s="17"/>
      <c r="T207" s="17"/>
      <c r="U207" s="18">
        <f t="shared" si="28"/>
        <v>0</v>
      </c>
      <c r="V207" s="17"/>
      <c r="W207" s="17"/>
      <c r="X207" s="17"/>
      <c r="Y207" s="17"/>
      <c r="Z207" s="17"/>
      <c r="AA207" s="18">
        <f>SUM(V207:Z207)</f>
        <v>0</v>
      </c>
      <c r="AB207" s="11">
        <f t="shared" si="30"/>
        <v>0</v>
      </c>
      <c r="AC207" s="19"/>
      <c r="AD207" s="13"/>
      <c r="AE207" s="13"/>
      <c r="AF207" s="13"/>
      <c r="AG207" s="13"/>
      <c r="AH207" s="15">
        <f>SUM(AC207:AG207)</f>
        <v>0</v>
      </c>
      <c r="AI207" s="22">
        <f t="shared" si="29"/>
        <v>0</v>
      </c>
      <c r="AJ207" s="20"/>
      <c r="AK207" s="7"/>
      <c r="AL207" s="7"/>
      <c r="AM207" s="7"/>
    </row>
    <row r="208" spans="1:39" x14ac:dyDescent="0.25">
      <c r="A208" s="7" t="s">
        <v>272</v>
      </c>
      <c r="B208" s="23" t="s">
        <v>302</v>
      </c>
      <c r="C208" s="19">
        <v>19505.490000000002</v>
      </c>
      <c r="D208" s="13">
        <v>28476</v>
      </c>
      <c r="E208" s="13">
        <v>14212.07</v>
      </c>
      <c r="F208" s="13">
        <v>14330.75</v>
      </c>
      <c r="G208" s="13">
        <v>99207.48</v>
      </c>
      <c r="H208" s="14">
        <f t="shared" si="26"/>
        <v>175731.78999999998</v>
      </c>
      <c r="I208" s="13">
        <v>71077.710000000006</v>
      </c>
      <c r="J208" s="13">
        <v>119212.35</v>
      </c>
      <c r="K208" s="13">
        <v>40927.980000000003</v>
      </c>
      <c r="L208" s="13">
        <v>79176.740000000005</v>
      </c>
      <c r="M208" s="13">
        <v>59975.17</v>
      </c>
      <c r="N208" s="58">
        <f>SUM(I208:M208)</f>
        <v>370369.95</v>
      </c>
      <c r="O208" s="16">
        <f t="shared" si="27"/>
        <v>546101.74</v>
      </c>
      <c r="P208" s="17">
        <v>6</v>
      </c>
      <c r="Q208" s="17">
        <v>12</v>
      </c>
      <c r="R208" s="17">
        <v>7</v>
      </c>
      <c r="S208" s="17">
        <v>7</v>
      </c>
      <c r="T208" s="17">
        <v>8</v>
      </c>
      <c r="U208" s="18">
        <f t="shared" si="28"/>
        <v>40</v>
      </c>
      <c r="V208" s="17">
        <v>340</v>
      </c>
      <c r="W208" s="17">
        <v>520</v>
      </c>
      <c r="X208" s="17">
        <v>207</v>
      </c>
      <c r="Y208" s="17">
        <v>354</v>
      </c>
      <c r="Z208" s="17">
        <v>254</v>
      </c>
      <c r="AA208" s="18">
        <f>SUM(V208:Z208)</f>
        <v>1675</v>
      </c>
      <c r="AB208" s="11">
        <f t="shared" si="30"/>
        <v>1715</v>
      </c>
      <c r="AC208" s="19">
        <v>11513.1</v>
      </c>
      <c r="AD208" s="13">
        <v>14850</v>
      </c>
      <c r="AE208" s="13">
        <v>3029</v>
      </c>
      <c r="AF208" s="13">
        <v>3256</v>
      </c>
      <c r="AG208" s="13">
        <v>55518.15</v>
      </c>
      <c r="AH208" s="15">
        <f>SUM(AC208:AG208)</f>
        <v>88166.25</v>
      </c>
      <c r="AI208" s="22">
        <f t="shared" si="29"/>
        <v>634267.99</v>
      </c>
      <c r="AJ208" s="20"/>
      <c r="AK208" s="7"/>
      <c r="AL208" s="7"/>
      <c r="AM208" s="7"/>
    </row>
    <row r="209" spans="1:39" x14ac:dyDescent="0.25">
      <c r="A209" s="7" t="s">
        <v>273</v>
      </c>
      <c r="B209" s="23" t="s">
        <v>302</v>
      </c>
      <c r="C209" s="19">
        <v>0</v>
      </c>
      <c r="D209" s="13">
        <v>9905.5</v>
      </c>
      <c r="E209" s="13">
        <v>585</v>
      </c>
      <c r="F209" s="13">
        <v>78704.38</v>
      </c>
      <c r="G209" s="13">
        <v>89667.3</v>
      </c>
      <c r="H209" s="14">
        <f t="shared" si="26"/>
        <v>178862.18</v>
      </c>
      <c r="I209" s="13">
        <v>940.5</v>
      </c>
      <c r="J209" s="13">
        <v>1075.69</v>
      </c>
      <c r="K209" s="13">
        <v>388.47</v>
      </c>
      <c r="L209" s="13">
        <v>1811.06</v>
      </c>
      <c r="M209" s="13">
        <v>3403.51</v>
      </c>
      <c r="N209" s="58">
        <f>SUM(I209:M209)</f>
        <v>7619.23</v>
      </c>
      <c r="O209" s="16">
        <f t="shared" si="27"/>
        <v>186481.41</v>
      </c>
      <c r="P209" s="17">
        <v>0</v>
      </c>
      <c r="Q209" s="17">
        <v>1</v>
      </c>
      <c r="R209" s="17">
        <v>1</v>
      </c>
      <c r="S209" s="17">
        <v>2</v>
      </c>
      <c r="T209" s="17">
        <v>2</v>
      </c>
      <c r="U209" s="18">
        <f t="shared" si="28"/>
        <v>6</v>
      </c>
      <c r="V209" s="17">
        <v>3</v>
      </c>
      <c r="W209" s="17">
        <v>6</v>
      </c>
      <c r="X209" s="17">
        <v>1</v>
      </c>
      <c r="Y209" s="17">
        <v>3</v>
      </c>
      <c r="Z209" s="17">
        <v>5</v>
      </c>
      <c r="AA209" s="18">
        <f>SUM(V209:Z209)</f>
        <v>18</v>
      </c>
      <c r="AB209" s="11">
        <f t="shared" si="30"/>
        <v>24</v>
      </c>
      <c r="AC209" s="19">
        <v>0</v>
      </c>
      <c r="AD209" s="13">
        <v>0</v>
      </c>
      <c r="AE209" s="13">
        <v>0</v>
      </c>
      <c r="AF209" s="13">
        <v>47704.38</v>
      </c>
      <c r="AG209" s="13">
        <v>44542.3</v>
      </c>
      <c r="AH209" s="15">
        <f>SUM(AC209:AG209)</f>
        <v>92246.68</v>
      </c>
      <c r="AI209" s="22">
        <f t="shared" si="29"/>
        <v>278728.08999999997</v>
      </c>
      <c r="AJ209" s="20"/>
      <c r="AK209" s="7"/>
      <c r="AL209" s="7"/>
      <c r="AM209" s="7"/>
    </row>
    <row r="210" spans="1:39" x14ac:dyDescent="0.25">
      <c r="A210" s="21" t="s">
        <v>274</v>
      </c>
      <c r="B210" s="23" t="s">
        <v>302</v>
      </c>
      <c r="C210" s="19">
        <v>0</v>
      </c>
      <c r="D210" s="13">
        <v>0</v>
      </c>
      <c r="E210" s="13">
        <v>0</v>
      </c>
      <c r="F210" s="13">
        <v>0</v>
      </c>
      <c r="G210" s="13">
        <v>0</v>
      </c>
      <c r="H210" s="14">
        <f t="shared" si="26"/>
        <v>0</v>
      </c>
      <c r="I210" s="13">
        <v>75089.37</v>
      </c>
      <c r="J210" s="13">
        <v>198164.07</v>
      </c>
      <c r="K210" s="13">
        <v>87250.46</v>
      </c>
      <c r="L210" s="13">
        <v>80122.06</v>
      </c>
      <c r="M210" s="13">
        <v>54937.77</v>
      </c>
      <c r="N210" s="58">
        <f>SUM(I210:M210)</f>
        <v>495563.73000000004</v>
      </c>
      <c r="O210" s="16">
        <f t="shared" si="27"/>
        <v>495563.73000000004</v>
      </c>
      <c r="P210" s="17"/>
      <c r="Q210" s="17"/>
      <c r="R210" s="17"/>
      <c r="S210" s="17"/>
      <c r="T210" s="17"/>
      <c r="U210" s="18">
        <f t="shared" si="28"/>
        <v>0</v>
      </c>
      <c r="V210" s="17">
        <v>16</v>
      </c>
      <c r="W210" s="17">
        <v>11</v>
      </c>
      <c r="X210" s="17">
        <v>6</v>
      </c>
      <c r="Y210" s="17">
        <v>8</v>
      </c>
      <c r="Z210" s="17">
        <v>10</v>
      </c>
      <c r="AA210" s="18">
        <f>SUM(V210:Z210)</f>
        <v>51</v>
      </c>
      <c r="AB210" s="11">
        <f t="shared" si="30"/>
        <v>51</v>
      </c>
      <c r="AC210" s="19">
        <v>46800.66</v>
      </c>
      <c r="AD210" s="13">
        <v>155248.82999999999</v>
      </c>
      <c r="AE210" s="13">
        <v>68987.66</v>
      </c>
      <c r="AF210" s="13">
        <v>56483.31</v>
      </c>
      <c r="AG210" s="13">
        <v>37757.69</v>
      </c>
      <c r="AH210" s="15">
        <f>SUM(AC210:AG210)</f>
        <v>365278.15</v>
      </c>
      <c r="AI210" s="22">
        <f t="shared" si="29"/>
        <v>860841.88000000012</v>
      </c>
      <c r="AJ210" s="20"/>
      <c r="AK210" s="7"/>
      <c r="AL210" s="7"/>
      <c r="AM210" s="7"/>
    </row>
    <row r="211" spans="1:39" x14ac:dyDescent="0.25">
      <c r="A211" s="7" t="s">
        <v>275</v>
      </c>
      <c r="B211" s="23" t="s">
        <v>302</v>
      </c>
      <c r="C211" s="19">
        <v>0</v>
      </c>
      <c r="D211" s="13">
        <v>5090</v>
      </c>
      <c r="E211" s="13">
        <v>2878.66</v>
      </c>
      <c r="F211" s="13">
        <v>0</v>
      </c>
      <c r="G211" s="13">
        <v>0</v>
      </c>
      <c r="H211" s="14">
        <f t="shared" si="26"/>
        <v>7968.66</v>
      </c>
      <c r="I211" s="13">
        <v>2196.46</v>
      </c>
      <c r="J211" s="13">
        <v>29285.52</v>
      </c>
      <c r="K211" s="13">
        <v>1576.01</v>
      </c>
      <c r="L211" s="13">
        <v>3289.73</v>
      </c>
      <c r="M211" s="13">
        <v>580</v>
      </c>
      <c r="N211" s="58">
        <f>SUM(I211:M211)</f>
        <v>36927.72</v>
      </c>
      <c r="O211" s="16">
        <f t="shared" si="27"/>
        <v>44896.380000000005</v>
      </c>
      <c r="P211" s="17">
        <v>0</v>
      </c>
      <c r="Q211" s="17">
        <v>2</v>
      </c>
      <c r="R211" s="17">
        <v>3</v>
      </c>
      <c r="S211" s="17">
        <v>0</v>
      </c>
      <c r="T211" s="17">
        <v>0</v>
      </c>
      <c r="U211" s="18">
        <f t="shared" si="28"/>
        <v>5</v>
      </c>
      <c r="V211" s="17">
        <v>7</v>
      </c>
      <c r="W211" s="17">
        <v>9</v>
      </c>
      <c r="X211" s="17">
        <v>6</v>
      </c>
      <c r="Y211" s="17">
        <v>1</v>
      </c>
      <c r="Z211" s="17">
        <v>2</v>
      </c>
      <c r="AA211" s="18">
        <f>SUM(V211:Z211)</f>
        <v>25</v>
      </c>
      <c r="AB211" s="11">
        <f t="shared" si="30"/>
        <v>30</v>
      </c>
      <c r="AC211" s="19">
        <v>0</v>
      </c>
      <c r="AD211" s="13">
        <v>36578.29</v>
      </c>
      <c r="AE211" s="13">
        <v>1512</v>
      </c>
      <c r="AF211" s="13"/>
      <c r="AG211" s="13"/>
      <c r="AH211" s="15">
        <f>SUM(AC211:AG211)</f>
        <v>38090.29</v>
      </c>
      <c r="AI211" s="22">
        <f t="shared" si="29"/>
        <v>82986.670000000013</v>
      </c>
      <c r="AJ211" s="20"/>
      <c r="AK211" s="7"/>
      <c r="AL211" s="7"/>
      <c r="AM211" s="7"/>
    </row>
    <row r="212" spans="1:39" x14ac:dyDescent="0.25">
      <c r="A212" s="7" t="s">
        <v>276</v>
      </c>
      <c r="B212" s="23" t="s">
        <v>302</v>
      </c>
      <c r="C212" s="19">
        <v>9352.6200000000008</v>
      </c>
      <c r="D212" s="13">
        <v>10800</v>
      </c>
      <c r="E212" s="13">
        <v>33277.620000000003</v>
      </c>
      <c r="F212" s="13">
        <v>1615</v>
      </c>
      <c r="G212" s="13">
        <v>19700.400000000001</v>
      </c>
      <c r="H212" s="14">
        <f t="shared" si="26"/>
        <v>74745.640000000014</v>
      </c>
      <c r="I212" s="13">
        <v>5227.9399999999996</v>
      </c>
      <c r="J212" s="13">
        <v>1373.5</v>
      </c>
      <c r="K212" s="13">
        <v>1801.68</v>
      </c>
      <c r="L212" s="13">
        <v>3547.29</v>
      </c>
      <c r="M212" s="13">
        <v>5361.12</v>
      </c>
      <c r="N212" s="58">
        <f>SUM(I212:M212)</f>
        <v>17311.53</v>
      </c>
      <c r="O212" s="16">
        <f t="shared" si="27"/>
        <v>92057.170000000013</v>
      </c>
      <c r="P212" s="17">
        <v>1</v>
      </c>
      <c r="Q212" s="17">
        <v>1</v>
      </c>
      <c r="R212" s="17">
        <v>2</v>
      </c>
      <c r="S212" s="17">
        <v>0</v>
      </c>
      <c r="T212" s="17">
        <v>1</v>
      </c>
      <c r="U212" s="18">
        <f t="shared" si="28"/>
        <v>5</v>
      </c>
      <c r="V212" s="17">
        <v>20</v>
      </c>
      <c r="W212" s="17">
        <v>6</v>
      </c>
      <c r="X212" s="17">
        <v>9</v>
      </c>
      <c r="Y212" s="17">
        <v>13</v>
      </c>
      <c r="Z212" s="17">
        <v>14</v>
      </c>
      <c r="AA212" s="18">
        <f>SUM(V212:Z212)</f>
        <v>62</v>
      </c>
      <c r="AB212" s="11">
        <f t="shared" si="30"/>
        <v>67</v>
      </c>
      <c r="AC212" s="19">
        <v>0</v>
      </c>
      <c r="AD212" s="13">
        <v>9500</v>
      </c>
      <c r="AE212" s="13">
        <v>15068.44</v>
      </c>
      <c r="AF212" s="13">
        <v>1000</v>
      </c>
      <c r="AG212" s="13">
        <v>13385.4</v>
      </c>
      <c r="AH212" s="15">
        <f>SUM(AC212:AG212)</f>
        <v>38953.840000000004</v>
      </c>
      <c r="AI212" s="22">
        <f t="shared" si="29"/>
        <v>131011.01000000001</v>
      </c>
      <c r="AJ212" s="20"/>
      <c r="AK212" s="7"/>
      <c r="AL212" s="7"/>
      <c r="AM212" s="7"/>
    </row>
    <row r="213" spans="1:39" x14ac:dyDescent="0.25">
      <c r="A213" s="23" t="s">
        <v>277</v>
      </c>
      <c r="B213" s="23" t="s">
        <v>302</v>
      </c>
      <c r="C213" s="19">
        <v>0</v>
      </c>
      <c r="D213" s="13">
        <v>0</v>
      </c>
      <c r="E213" s="13">
        <v>0</v>
      </c>
      <c r="F213" s="13">
        <v>0</v>
      </c>
      <c r="G213" s="13">
        <v>0</v>
      </c>
      <c r="H213" s="14">
        <f t="shared" si="26"/>
        <v>0</v>
      </c>
      <c r="I213" s="13">
        <v>28247</v>
      </c>
      <c r="J213" s="13">
        <v>17004</v>
      </c>
      <c r="K213" s="13">
        <v>3897</v>
      </c>
      <c r="L213" s="13">
        <v>6343</v>
      </c>
      <c r="M213" s="13">
        <v>6088</v>
      </c>
      <c r="N213" s="58">
        <f>SUM(I213:M213)</f>
        <v>61579</v>
      </c>
      <c r="O213" s="16">
        <f t="shared" si="27"/>
        <v>61579</v>
      </c>
      <c r="P213" s="17"/>
      <c r="Q213" s="17"/>
      <c r="R213" s="17"/>
      <c r="S213" s="17"/>
      <c r="T213" s="17"/>
      <c r="U213" s="18">
        <f t="shared" si="28"/>
        <v>0</v>
      </c>
      <c r="V213" s="17">
        <v>96</v>
      </c>
      <c r="W213" s="17">
        <v>60</v>
      </c>
      <c r="X213" s="17">
        <v>19</v>
      </c>
      <c r="Y213" s="17">
        <v>18</v>
      </c>
      <c r="Z213" s="17">
        <v>9</v>
      </c>
      <c r="AA213" s="18">
        <f>SUM(V213:Z213)</f>
        <v>202</v>
      </c>
      <c r="AB213" s="11">
        <f t="shared" si="30"/>
        <v>202</v>
      </c>
      <c r="AC213" s="19"/>
      <c r="AD213" s="13"/>
      <c r="AE213" s="13"/>
      <c r="AF213" s="13"/>
      <c r="AG213" s="13"/>
      <c r="AH213" s="15">
        <f>SUM(AC213:AG213)</f>
        <v>0</v>
      </c>
      <c r="AI213" s="22">
        <f t="shared" si="29"/>
        <v>61579</v>
      </c>
      <c r="AJ213" s="20" t="s">
        <v>278</v>
      </c>
      <c r="AK213" s="7"/>
      <c r="AL213" s="7"/>
      <c r="AM213" s="7"/>
    </row>
    <row r="214" spans="1:39" x14ac:dyDescent="0.25">
      <c r="A214" s="23" t="s">
        <v>279</v>
      </c>
      <c r="B214" s="23" t="s">
        <v>302</v>
      </c>
      <c r="C214" s="19">
        <v>0</v>
      </c>
      <c r="D214" s="13">
        <v>0</v>
      </c>
      <c r="E214" s="13">
        <v>0</v>
      </c>
      <c r="F214" s="13">
        <v>0</v>
      </c>
      <c r="G214" s="13">
        <v>0</v>
      </c>
      <c r="H214" s="14">
        <f t="shared" si="26"/>
        <v>0</v>
      </c>
      <c r="I214" s="13">
        <v>13784.91</v>
      </c>
      <c r="J214" s="13">
        <v>10154.120000000001</v>
      </c>
      <c r="K214" s="13">
        <v>11384.98</v>
      </c>
      <c r="L214" s="13">
        <v>18309.759999999998</v>
      </c>
      <c r="M214" s="13">
        <v>3755.27</v>
      </c>
      <c r="N214" s="58">
        <f>SUM(I214:M214)</f>
        <v>57389.039999999986</v>
      </c>
      <c r="O214" s="16">
        <f t="shared" si="27"/>
        <v>57389.039999999986</v>
      </c>
      <c r="P214" s="17"/>
      <c r="Q214" s="17"/>
      <c r="R214" s="17"/>
      <c r="S214" s="17"/>
      <c r="T214" s="17"/>
      <c r="U214" s="18">
        <f t="shared" si="28"/>
        <v>0</v>
      </c>
      <c r="V214" s="17">
        <v>24</v>
      </c>
      <c r="W214" s="17">
        <v>26</v>
      </c>
      <c r="X214" s="17">
        <v>12</v>
      </c>
      <c r="Y214" s="17">
        <v>17</v>
      </c>
      <c r="Z214" s="17">
        <v>10</v>
      </c>
      <c r="AA214" s="18">
        <f>SUM(V214:Z214)</f>
        <v>89</v>
      </c>
      <c r="AB214" s="11">
        <f t="shared" si="30"/>
        <v>89</v>
      </c>
      <c r="AC214" s="19"/>
      <c r="AD214" s="13"/>
      <c r="AE214" s="13"/>
      <c r="AF214" s="13"/>
      <c r="AG214" s="13"/>
      <c r="AH214" s="15">
        <f>SUM(AC214:AG214)</f>
        <v>0</v>
      </c>
      <c r="AI214" s="22">
        <f t="shared" si="29"/>
        <v>57389.039999999986</v>
      </c>
      <c r="AJ214" s="20" t="s">
        <v>280</v>
      </c>
      <c r="AK214" s="7"/>
      <c r="AL214" s="7"/>
      <c r="AM214" s="7"/>
    </row>
    <row r="215" spans="1:39" x14ac:dyDescent="0.25">
      <c r="A215" s="7" t="s">
        <v>281</v>
      </c>
      <c r="B215" s="23" t="s">
        <v>302</v>
      </c>
      <c r="C215" s="19">
        <v>274.95999999999998</v>
      </c>
      <c r="D215" s="13">
        <v>0</v>
      </c>
      <c r="E215" s="13">
        <v>0</v>
      </c>
      <c r="F215" s="13">
        <v>0</v>
      </c>
      <c r="G215" s="13">
        <v>15.5</v>
      </c>
      <c r="H215" s="14">
        <f t="shared" si="26"/>
        <v>290.45999999999998</v>
      </c>
      <c r="I215" s="13">
        <v>4847.09</v>
      </c>
      <c r="J215" s="13">
        <v>312.22000000000003</v>
      </c>
      <c r="K215" s="13">
        <v>4580</v>
      </c>
      <c r="L215" s="13">
        <v>303.32</v>
      </c>
      <c r="M215" s="13">
        <v>927.76</v>
      </c>
      <c r="N215" s="58">
        <f>SUM(I215:M215)</f>
        <v>10970.390000000001</v>
      </c>
      <c r="O215" s="16">
        <f t="shared" si="27"/>
        <v>11260.85</v>
      </c>
      <c r="P215" s="17">
        <v>1</v>
      </c>
      <c r="Q215" s="17">
        <v>0</v>
      </c>
      <c r="R215" s="17">
        <v>0</v>
      </c>
      <c r="S215" s="17">
        <v>0</v>
      </c>
      <c r="T215" s="17">
        <v>1</v>
      </c>
      <c r="U215" s="18">
        <f t="shared" si="28"/>
        <v>2</v>
      </c>
      <c r="V215" s="17">
        <v>6</v>
      </c>
      <c r="W215" s="17">
        <v>2</v>
      </c>
      <c r="X215" s="17">
        <v>0</v>
      </c>
      <c r="Y215" s="17">
        <v>2</v>
      </c>
      <c r="Z215" s="17">
        <v>3</v>
      </c>
      <c r="AA215" s="18">
        <f>SUM(V215:Z215)</f>
        <v>13</v>
      </c>
      <c r="AB215" s="11">
        <f t="shared" si="30"/>
        <v>15</v>
      </c>
      <c r="AC215" s="19">
        <v>3316.44</v>
      </c>
      <c r="AD215" s="13">
        <v>0</v>
      </c>
      <c r="AE215" s="13">
        <v>3206</v>
      </c>
      <c r="AF215" s="13">
        <v>0</v>
      </c>
      <c r="AG215" s="13">
        <v>0</v>
      </c>
      <c r="AH215" s="15">
        <f>SUM(AC215:AG215)</f>
        <v>6522.4400000000005</v>
      </c>
      <c r="AI215" s="22">
        <f t="shared" si="29"/>
        <v>17783.29</v>
      </c>
      <c r="AJ215" s="20"/>
      <c r="AK215" s="7"/>
      <c r="AL215" s="7"/>
      <c r="AM215" s="7"/>
    </row>
    <row r="216" spans="1:39" x14ac:dyDescent="0.25">
      <c r="A216" s="38" t="s">
        <v>6</v>
      </c>
      <c r="C216" s="39">
        <f>SUM(C5:C215)</f>
        <v>1437357.11</v>
      </c>
      <c r="D216" s="39">
        <f>SUM(D5:D215)</f>
        <v>1195173.6300000001</v>
      </c>
      <c r="E216" s="39">
        <f>SUM(E5:E215)</f>
        <v>903034.7</v>
      </c>
      <c r="F216" s="39">
        <f>SUM(F5:F215)</f>
        <v>546106.57000000007</v>
      </c>
      <c r="G216" s="39">
        <f>SUM(G5:G215)</f>
        <v>3030042.1600000006</v>
      </c>
      <c r="H216" s="40"/>
      <c r="I216" s="39">
        <f>SUM(I5:I215)</f>
        <v>5938367.5206000032</v>
      </c>
      <c r="J216" s="39">
        <f>SUM(J5:J215)</f>
        <v>6238707.9199999999</v>
      </c>
      <c r="K216" s="39">
        <f>SUM(K5:K215)</f>
        <v>6314136.96</v>
      </c>
      <c r="L216" s="39">
        <f>SUM(L5:L215)</f>
        <v>4297885.54</v>
      </c>
      <c r="M216" s="39">
        <f>SUM(M5:M215)</f>
        <v>3059886.209999999</v>
      </c>
      <c r="N216" s="41"/>
      <c r="O216" s="64"/>
      <c r="P216" s="42">
        <f>SUM(P5:P215)</f>
        <v>162</v>
      </c>
      <c r="Q216" s="42">
        <f>SUM(Q5:Q215)</f>
        <v>160</v>
      </c>
      <c r="R216" s="42">
        <f>SUM(R5:R215)</f>
        <v>150</v>
      </c>
      <c r="S216" s="42">
        <f>SUM(S5:S215)</f>
        <v>98</v>
      </c>
      <c r="T216" s="42">
        <f>SUM(T5:T215)</f>
        <v>68</v>
      </c>
      <c r="V216" s="42">
        <f>SUM(V5:V215)</f>
        <v>7643</v>
      </c>
      <c r="W216" s="42">
        <f>SUM(W5:W215)</f>
        <v>7517</v>
      </c>
      <c r="X216" s="42">
        <f>SUM(X5:X215)</f>
        <v>5440</v>
      </c>
      <c r="Y216" s="42">
        <f>SUM(Y5:Y215)</f>
        <v>5163</v>
      </c>
      <c r="Z216" s="42">
        <f>SUM(Z5:Z215)</f>
        <v>4048</v>
      </c>
      <c r="AC216" s="39">
        <f>SUM(AC5:AC215)</f>
        <v>2202776.4300000006</v>
      </c>
      <c r="AD216" s="39">
        <f>SUM(AD5:AD215)</f>
        <v>2246466.9</v>
      </c>
      <c r="AE216" s="39">
        <f>SUM(AE5:AE215)</f>
        <v>1873708.77</v>
      </c>
      <c r="AF216" s="39">
        <f>SUM(AF5:AF215)</f>
        <v>1584795.7499999993</v>
      </c>
      <c r="AG216" s="39">
        <f>SUM(AG5:AG215)</f>
        <v>1764631.16</v>
      </c>
    </row>
    <row r="218" spans="1:39" x14ac:dyDescent="0.25">
      <c r="AG218" s="43"/>
    </row>
    <row r="219" spans="1:39" x14ac:dyDescent="0.25">
      <c r="A219" s="11" t="s">
        <v>297</v>
      </c>
      <c r="B219" s="11" t="s">
        <v>6</v>
      </c>
      <c r="D219" s="48"/>
      <c r="E219" t="s">
        <v>286</v>
      </c>
      <c r="L219" s="43"/>
      <c r="N219" s="44"/>
    </row>
    <row r="220" spans="1:39" x14ac:dyDescent="0.25">
      <c r="A220" s="7" t="s">
        <v>282</v>
      </c>
      <c r="B220" s="63">
        <f>SUM(H4:H215)</f>
        <v>7345312.9100000001</v>
      </c>
      <c r="D220" s="49"/>
      <c r="E220" t="s">
        <v>307</v>
      </c>
    </row>
    <row r="221" spans="1:39" x14ac:dyDescent="0.25">
      <c r="A221" s="7" t="s">
        <v>283</v>
      </c>
      <c r="B221" s="31">
        <f>SUM(N4:N215)</f>
        <v>25988971.000599995</v>
      </c>
      <c r="D221" s="65"/>
      <c r="E221" t="s">
        <v>308</v>
      </c>
    </row>
    <row r="222" spans="1:39" ht="15.75" x14ac:dyDescent="0.25">
      <c r="A222" s="7" t="s">
        <v>6</v>
      </c>
      <c r="B222" s="31">
        <f>SUM(O4:O215)</f>
        <v>33336201.410600003</v>
      </c>
      <c r="D222" s="44"/>
      <c r="Z222" s="45"/>
    </row>
    <row r="223" spans="1:39" x14ac:dyDescent="0.25">
      <c r="A223" s="11" t="s">
        <v>298</v>
      </c>
      <c r="B223" s="11" t="s">
        <v>6</v>
      </c>
    </row>
    <row r="224" spans="1:39" x14ac:dyDescent="0.25">
      <c r="A224" s="7" t="s">
        <v>282</v>
      </c>
      <c r="B224" s="7">
        <f>SUM(U4:U215)</f>
        <v>670</v>
      </c>
    </row>
    <row r="225" spans="1:7" x14ac:dyDescent="0.25">
      <c r="A225" s="7" t="s">
        <v>283</v>
      </c>
      <c r="B225" s="7">
        <f>SUM(AA4:AA215)</f>
        <v>30893</v>
      </c>
    </row>
    <row r="226" spans="1:7" x14ac:dyDescent="0.25">
      <c r="A226" s="7" t="s">
        <v>6</v>
      </c>
      <c r="B226" s="7">
        <f>SUM(B224:B225)</f>
        <v>31563</v>
      </c>
    </row>
    <row r="227" spans="1:7" x14ac:dyDescent="0.25">
      <c r="A227" s="11" t="s">
        <v>299</v>
      </c>
      <c r="B227" s="11" t="s">
        <v>6</v>
      </c>
    </row>
    <row r="228" spans="1:7" x14ac:dyDescent="0.25">
      <c r="A228" s="7" t="s">
        <v>284</v>
      </c>
      <c r="B228" s="31">
        <f t="array" ref="B228">SUM(AH4:AH215)</f>
        <v>9986158.7899999972</v>
      </c>
    </row>
    <row r="229" spans="1:7" x14ac:dyDescent="0.25">
      <c r="A229" s="7"/>
      <c r="B229" s="7"/>
    </row>
    <row r="230" spans="1:7" x14ac:dyDescent="0.25">
      <c r="A230" s="7"/>
      <c r="B230" s="7"/>
    </row>
    <row r="231" spans="1:7" x14ac:dyDescent="0.25">
      <c r="A231" s="7" t="s">
        <v>285</v>
      </c>
      <c r="B231" s="46">
        <f>SUM(B222+B228)</f>
        <v>43322360.200599998</v>
      </c>
      <c r="G231" s="47"/>
    </row>
    <row r="233" spans="1:7" x14ac:dyDescent="0.25">
      <c r="A233" s="7" t="s">
        <v>287</v>
      </c>
      <c r="B233" s="31">
        <f>(B220/B224)</f>
        <v>10963.153597014925</v>
      </c>
    </row>
    <row r="234" spans="1:7" x14ac:dyDescent="0.25">
      <c r="A234" s="7" t="s">
        <v>288</v>
      </c>
      <c r="B234" s="31">
        <f>(B221/B225)</f>
        <v>841.2575988282133</v>
      </c>
    </row>
    <row r="235" spans="1:7" x14ac:dyDescent="0.25">
      <c r="A235" s="7" t="s">
        <v>289</v>
      </c>
      <c r="B235" s="46">
        <f>B222/B226</f>
        <v>1056.179748775465</v>
      </c>
    </row>
    <row r="237" spans="1:7" x14ac:dyDescent="0.25">
      <c r="A237" s="60" t="s">
        <v>305</v>
      </c>
      <c r="B237">
        <f>SUMPRODUCT(--((ISNUMBER(FIND("Y",B4:B215)))))</f>
        <v>156</v>
      </c>
    </row>
    <row r="238" spans="1:7" x14ac:dyDescent="0.25">
      <c r="B238" s="44"/>
    </row>
    <row r="239" spans="1:7" x14ac:dyDescent="0.25">
      <c r="A239" t="s">
        <v>306</v>
      </c>
      <c r="B239" s="44">
        <f>B231/B237</f>
        <v>277707.43718333333</v>
      </c>
    </row>
    <row r="240" spans="1:7" x14ac:dyDescent="0.25">
      <c r="A240" t="s">
        <v>292</v>
      </c>
      <c r="B240" s="44">
        <f>B231/B237*212</f>
        <v>58873976.682866663</v>
      </c>
    </row>
    <row r="241" spans="1:28" x14ac:dyDescent="0.25">
      <c r="A241" t="s">
        <v>293</v>
      </c>
      <c r="B241" s="44">
        <f>B228/B237*212</f>
        <v>13570933.740256406</v>
      </c>
    </row>
    <row r="242" spans="1:28" x14ac:dyDescent="0.25">
      <c r="A242" t="s">
        <v>295</v>
      </c>
      <c r="B242" s="44">
        <f>B241+B240</f>
        <v>72444910.423123062</v>
      </c>
    </row>
    <row r="244" spans="1:28" x14ac:dyDescent="0.25">
      <c r="B244" s="44"/>
    </row>
    <row r="245" spans="1:28" x14ac:dyDescent="0.25">
      <c r="B245" s="44"/>
    </row>
    <row r="246" spans="1:28" x14ac:dyDescent="0.25">
      <c r="B246" s="44"/>
      <c r="AB246" s="24"/>
    </row>
  </sheetData>
  <mergeCells count="7">
    <mergeCell ref="C2:H2"/>
    <mergeCell ref="I2:N2"/>
    <mergeCell ref="P1:AA1"/>
    <mergeCell ref="P2:T2"/>
    <mergeCell ref="U2:AA2"/>
    <mergeCell ref="AC1:AH1"/>
    <mergeCell ref="C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election activeCell="F26" sqref="F26"/>
    </sheetView>
  </sheetViews>
  <sheetFormatPr defaultRowHeight="15" x14ac:dyDescent="0.25"/>
  <sheetData>
    <row r="2" spans="1:2" x14ac:dyDescent="0.25">
      <c r="A2" t="s">
        <v>309</v>
      </c>
    </row>
    <row r="3" spans="1:2" x14ac:dyDescent="0.25">
      <c r="B3" t="s">
        <v>291</v>
      </c>
    </row>
    <row r="4" spans="1:2" x14ac:dyDescent="0.25">
      <c r="A4" t="s">
        <v>282</v>
      </c>
      <c r="B4">
        <v>13.08</v>
      </c>
    </row>
    <row r="5" spans="1:2" x14ac:dyDescent="0.25">
      <c r="A5" t="s">
        <v>283</v>
      </c>
      <c r="B5">
        <v>1255</v>
      </c>
    </row>
    <row r="7" spans="1:2" x14ac:dyDescent="0.25">
      <c r="A7" t="s">
        <v>294</v>
      </c>
    </row>
    <row r="8" spans="1:2" x14ac:dyDescent="0.25">
      <c r="A8" t="s">
        <v>282</v>
      </c>
      <c r="B8">
        <f>SUM(Sheet1!P216:S216)</f>
        <v>570</v>
      </c>
    </row>
    <row r="9" spans="1:2" x14ac:dyDescent="0.25">
      <c r="A9" t="s">
        <v>283</v>
      </c>
      <c r="B9">
        <f>SUM(Sheet1!V216:Y216)</f>
        <v>25763</v>
      </c>
    </row>
    <row r="11" spans="1:2" x14ac:dyDescent="0.25">
      <c r="A11" t="s">
        <v>296</v>
      </c>
    </row>
    <row r="12" spans="1:2" x14ac:dyDescent="0.25">
      <c r="A12" t="s">
        <v>282</v>
      </c>
      <c r="B12">
        <f>B8/Sheet1!B240*Sheet1!B242</f>
        <v>701.38966768992339</v>
      </c>
    </row>
    <row r="13" spans="1:2" x14ac:dyDescent="0.25">
      <c r="A13" t="s">
        <v>283</v>
      </c>
      <c r="B13">
        <f>B9/Sheet1!B240*Sheet1!B242</f>
        <v>31701.582471395606</v>
      </c>
    </row>
    <row r="15" spans="1:2" x14ac:dyDescent="0.25">
      <c r="A15" t="s">
        <v>290</v>
      </c>
    </row>
    <row r="16" spans="1:2" x14ac:dyDescent="0.25">
      <c r="A16" t="s">
        <v>282</v>
      </c>
      <c r="B16">
        <f>B12/B4</f>
        <v>53.623063279046129</v>
      </c>
    </row>
    <row r="17" spans="1:2" x14ac:dyDescent="0.25">
      <c r="A17" t="s">
        <v>283</v>
      </c>
      <c r="B17">
        <f>B13/B5</f>
        <v>25.260225076809249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 Gallagher</dc:creator>
  <cp:lastModifiedBy>Keir Gallagher</cp:lastModifiedBy>
  <dcterms:created xsi:type="dcterms:W3CDTF">2018-03-23T11:04:57Z</dcterms:created>
  <dcterms:modified xsi:type="dcterms:W3CDTF">2018-03-23T15:31:20Z</dcterms:modified>
</cp:coreProperties>
</file>